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 activeTab="5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RSC'!$A$1:$H$91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G69" i="17"/>
  <c r="I69" s="1"/>
  <c r="J69" s="1"/>
  <c r="K69" s="1"/>
  <c r="G68"/>
  <c r="I68"/>
  <c r="J68" s="1"/>
  <c r="K68" s="1"/>
  <c r="G67"/>
  <c r="I67" s="1"/>
  <c r="J67" s="1"/>
  <c r="K67" s="1"/>
  <c r="G66"/>
  <c r="I66"/>
  <c r="J66" s="1"/>
  <c r="K66" s="1"/>
  <c r="G65"/>
  <c r="I65" s="1"/>
  <c r="J65" s="1"/>
  <c r="K65" s="1"/>
  <c r="G64"/>
  <c r="I64"/>
  <c r="J64" s="1"/>
  <c r="K64" s="1"/>
  <c r="G63"/>
  <c r="I63" s="1"/>
  <c r="J63" s="1"/>
  <c r="K63" s="1"/>
  <c r="G62"/>
  <c r="I62"/>
  <c r="J62" s="1"/>
  <c r="K62" s="1"/>
  <c r="G61"/>
  <c r="I61" s="1"/>
  <c r="J61" s="1"/>
  <c r="K61" s="1"/>
  <c r="G60"/>
  <c r="I60"/>
  <c r="J60" s="1"/>
  <c r="K60" s="1"/>
  <c r="F69" i="23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68" i="20"/>
  <c r="G68" s="1"/>
  <c r="H68" s="1"/>
  <c r="F67"/>
  <c r="G67"/>
  <c r="H67" s="1"/>
  <c r="F66"/>
  <c r="G66" s="1"/>
  <c r="H66" s="1"/>
  <c r="F65"/>
  <c r="G65"/>
  <c r="H65" s="1"/>
  <c r="F64"/>
  <c r="G64" s="1"/>
  <c r="H64" s="1"/>
  <c r="F63"/>
  <c r="G63"/>
  <c r="H63" s="1"/>
  <c r="F62"/>
  <c r="G62" s="1"/>
  <c r="H62" s="1"/>
  <c r="F61"/>
  <c r="G61"/>
  <c r="H61" s="1"/>
  <c r="F60"/>
  <c r="G60" s="1"/>
  <c r="H60" s="1"/>
  <c r="F59"/>
  <c r="G59"/>
  <c r="H59" s="1"/>
  <c r="F55"/>
  <c r="G55" s="1"/>
  <c r="H55" s="1"/>
  <c r="F54"/>
  <c r="G54"/>
  <c r="H54" s="1"/>
  <c r="F53"/>
  <c r="G53" s="1"/>
  <c r="H53" s="1"/>
  <c r="F52"/>
  <c r="G52"/>
  <c r="H52" s="1"/>
  <c r="F51"/>
  <c r="G51" s="1"/>
  <c r="H51" s="1"/>
  <c r="F50"/>
  <c r="G50"/>
  <c r="H50" s="1"/>
  <c r="F49"/>
  <c r="G49" s="1"/>
  <c r="H49" s="1"/>
  <c r="F48"/>
  <c r="G48"/>
  <c r="H48" s="1"/>
  <c r="F47"/>
  <c r="G47" s="1"/>
  <c r="H47" s="1"/>
  <c r="F46"/>
  <c r="G46"/>
  <c r="H46" s="1"/>
  <c r="F45"/>
  <c r="G45" s="1"/>
  <c r="H45" s="1"/>
  <c r="F44"/>
  <c r="G44"/>
  <c r="H44" s="1"/>
  <c r="F43"/>
  <c r="G43" s="1"/>
  <c r="H43" s="1"/>
  <c r="F42"/>
  <c r="G42"/>
  <c r="H42" s="1"/>
  <c r="F41"/>
  <c r="G41" s="1"/>
  <c r="H41" s="1"/>
  <c r="F40"/>
  <c r="G40"/>
  <c r="H40" s="1"/>
  <c r="F39"/>
  <c r="G39" s="1"/>
  <c r="H39" s="1"/>
  <c r="F38"/>
  <c r="G38"/>
  <c r="H38" s="1"/>
  <c r="F37"/>
  <c r="G37" s="1"/>
  <c r="H37" s="1"/>
  <c r="F36"/>
  <c r="G36"/>
  <c r="H36" s="1"/>
  <c r="F35"/>
  <c r="G35" s="1"/>
  <c r="H35" s="1"/>
  <c r="F34"/>
  <c r="G34"/>
  <c r="H34" s="1"/>
  <c r="F33"/>
  <c r="G33" s="1"/>
  <c r="H33" s="1"/>
  <c r="F32"/>
  <c r="G32"/>
  <c r="H32" s="1"/>
  <c r="F28"/>
  <c r="G28" s="1"/>
  <c r="H28" s="1"/>
  <c r="F27"/>
  <c r="G27"/>
  <c r="H27" s="1"/>
  <c r="F26"/>
  <c r="G26" s="1"/>
  <c r="H26" s="1"/>
  <c r="F25"/>
  <c r="G25"/>
  <c r="H25" s="1"/>
  <c r="F24"/>
  <c r="G24" s="1"/>
  <c r="H24" s="1"/>
  <c r="F23"/>
  <c r="G23"/>
  <c r="H23" s="1"/>
  <c r="F22"/>
  <c r="G22" s="1"/>
  <c r="H22" s="1"/>
  <c r="F21"/>
  <c r="G21"/>
  <c r="H21" s="1"/>
  <c r="F20"/>
  <c r="G20" s="1"/>
  <c r="H20" s="1"/>
  <c r="F19"/>
  <c r="G19"/>
  <c r="H19" s="1"/>
  <c r="F18"/>
  <c r="G18" s="1"/>
  <c r="H18" s="1"/>
  <c r="F17"/>
  <c r="G17"/>
  <c r="H17" s="1"/>
  <c r="F16"/>
  <c r="G16" s="1"/>
  <c r="H16" s="1"/>
  <c r="F15"/>
  <c r="G15"/>
  <c r="H15" s="1"/>
  <c r="F14"/>
  <c r="G14" s="1"/>
  <c r="H14" s="1"/>
  <c r="F13"/>
  <c r="G13"/>
  <c r="H13" s="1"/>
  <c r="F12"/>
  <c r="G12" s="1"/>
  <c r="H12" s="1"/>
  <c r="F11"/>
  <c r="G11"/>
  <c r="H11" s="1"/>
  <c r="G62" i="22"/>
  <c r="I62"/>
  <c r="J62" s="1"/>
  <c r="K62" s="1"/>
  <c r="G61" i="5"/>
  <c r="I61"/>
  <c r="J61" s="1"/>
  <c r="K61" s="1"/>
  <c r="G62" i="1"/>
  <c r="I62"/>
  <c r="J62" s="1"/>
  <c r="K62" s="1"/>
  <c r="G23" i="17"/>
  <c r="I23"/>
  <c r="J23" s="1"/>
  <c r="K23" s="1"/>
  <c r="G23" i="22"/>
  <c r="I23"/>
  <c r="J23" s="1"/>
  <c r="K23" s="1"/>
  <c r="G22" i="5"/>
  <c r="I22"/>
  <c r="J22" s="1"/>
  <c r="K22" s="1"/>
  <c r="G23" i="1"/>
  <c r="I23"/>
  <c r="J23" s="1"/>
  <c r="K23" s="1"/>
  <c r="G44" i="17"/>
  <c r="I44"/>
  <c r="J44" s="1"/>
  <c r="K44" s="1"/>
  <c r="G44" i="22"/>
  <c r="I44"/>
  <c r="J44" s="1"/>
  <c r="K44" s="1"/>
  <c r="G43" i="5"/>
  <c r="I43"/>
  <c r="J43" s="1"/>
  <c r="K43" s="1"/>
  <c r="G44" i="1"/>
  <c r="I44"/>
  <c r="J44" s="1"/>
  <c r="K44" s="1"/>
  <c r="G50" i="17"/>
  <c r="I50"/>
  <c r="J50" s="1"/>
  <c r="K50" s="1"/>
  <c r="G50" i="22"/>
  <c r="I50"/>
  <c r="J50" s="1"/>
  <c r="K50" s="1"/>
  <c r="G49" i="5"/>
  <c r="I49"/>
  <c r="J49" s="1"/>
  <c r="K49" s="1"/>
  <c r="G50" i="1"/>
  <c r="I50"/>
  <c r="J50" s="1"/>
  <c r="K50" s="1"/>
  <c r="G12"/>
  <c r="I12"/>
  <c r="J12" s="1"/>
  <c r="G13" i="22"/>
  <c r="I13" s="1"/>
  <c r="J13" s="1"/>
  <c r="K13" s="1"/>
  <c r="G63"/>
  <c r="I63"/>
  <c r="J63" s="1"/>
  <c r="K63" s="1"/>
  <c r="G56" i="17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3"/>
  <c r="G12"/>
  <c r="G69" i="22"/>
  <c r="G68"/>
  <c r="G67"/>
  <c r="G66"/>
  <c r="G65"/>
  <c r="G64"/>
  <c r="G61"/>
  <c r="G60"/>
  <c r="G56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2"/>
  <c r="G68" i="5"/>
  <c r="G67"/>
  <c r="G66"/>
  <c r="G65"/>
  <c r="G64"/>
  <c r="G63"/>
  <c r="G62"/>
  <c r="G60"/>
  <c r="G59"/>
  <c r="G55"/>
  <c r="G54"/>
  <c r="G53"/>
  <c r="G52"/>
  <c r="G51"/>
  <c r="G50"/>
  <c r="G48"/>
  <c r="G47"/>
  <c r="G46"/>
  <c r="G45"/>
  <c r="G44"/>
  <c r="G42"/>
  <c r="G41"/>
  <c r="G40"/>
  <c r="G39"/>
  <c r="G38"/>
  <c r="G37"/>
  <c r="G36"/>
  <c r="G35"/>
  <c r="G34"/>
  <c r="G33"/>
  <c r="G32"/>
  <c r="G28"/>
  <c r="G27"/>
  <c r="G26"/>
  <c r="G25"/>
  <c r="G24"/>
  <c r="G23"/>
  <c r="G21"/>
  <c r="G20"/>
  <c r="G19"/>
  <c r="G18"/>
  <c r="G17"/>
  <c r="G16"/>
  <c r="G15"/>
  <c r="G14"/>
  <c r="G13"/>
  <c r="G12"/>
  <c r="G11"/>
  <c r="G29" i="1"/>
  <c r="G28"/>
  <c r="G27"/>
  <c r="G26"/>
  <c r="G25"/>
  <c r="G24"/>
  <c r="G22"/>
  <c r="G21"/>
  <c r="G20"/>
  <c r="G19"/>
  <c r="G18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G49"/>
  <c r="G48"/>
  <c r="G47"/>
  <c r="G46"/>
  <c r="G45"/>
  <c r="G42"/>
  <c r="G41"/>
  <c r="G40"/>
  <c r="G39"/>
  <c r="G38"/>
  <c r="G37"/>
  <c r="G36"/>
  <c r="G35"/>
  <c r="G34"/>
  <c r="G33"/>
  <c r="G43"/>
  <c r="I37" i="17"/>
  <c r="J37" s="1"/>
  <c r="K37" s="1"/>
  <c r="I37" i="22"/>
  <c r="J37"/>
  <c r="K37" s="1"/>
  <c r="I36" i="5"/>
  <c r="J36" s="1"/>
  <c r="K36" s="1"/>
  <c r="I37" i="1"/>
  <c r="J37"/>
  <c r="K37" s="1"/>
  <c r="I35" i="17"/>
  <c r="J35" s="1"/>
  <c r="K35" s="1"/>
  <c r="I51"/>
  <c r="J51"/>
  <c r="K51" s="1"/>
  <c r="I51" i="22"/>
  <c r="J51" s="1"/>
  <c r="K51" s="1"/>
  <c r="I35"/>
  <c r="J35"/>
  <c r="K35" s="1"/>
  <c r="I34" i="5"/>
  <c r="J34" s="1"/>
  <c r="K34" s="1"/>
  <c r="I50"/>
  <c r="J50"/>
  <c r="K50" s="1"/>
  <c r="I51" i="1"/>
  <c r="J51" s="1"/>
  <c r="K51" s="1"/>
  <c r="I35"/>
  <c r="J35"/>
  <c r="K35" s="1"/>
  <c r="I34" i="17"/>
  <c r="J34" s="1"/>
  <c r="K34" s="1"/>
  <c r="I34" i="22"/>
  <c r="J34"/>
  <c r="K34" s="1"/>
  <c r="I33" i="5"/>
  <c r="J33" s="1"/>
  <c r="K33" s="1"/>
  <c r="I34" i="1"/>
  <c r="J34"/>
  <c r="K34" s="1"/>
  <c r="I22" i="17"/>
  <c r="J22" s="1"/>
  <c r="K22" s="1"/>
  <c r="I21" i="22"/>
  <c r="J21"/>
  <c r="K21" s="1"/>
  <c r="I22"/>
  <c r="J22" s="1"/>
  <c r="K22" s="1"/>
  <c r="I21" i="5"/>
  <c r="J21"/>
  <c r="K21" s="1"/>
  <c r="I22" i="1"/>
  <c r="J22" s="1"/>
  <c r="K22" s="1"/>
  <c r="I21" i="17"/>
  <c r="J21"/>
  <c r="K21" s="1"/>
  <c r="I20" i="5"/>
  <c r="J20" s="1"/>
  <c r="K20" s="1"/>
  <c r="I21" i="1"/>
  <c r="J21"/>
  <c r="K21" s="1"/>
  <c r="I26" i="17"/>
  <c r="J26" s="1"/>
  <c r="K26" s="1"/>
  <c r="I20"/>
  <c r="J20"/>
  <c r="K20" s="1"/>
  <c r="I26" i="22"/>
  <c r="J26" s="1"/>
  <c r="K26" s="1"/>
  <c r="I20"/>
  <c r="J20"/>
  <c r="K20" s="1"/>
  <c r="I25" i="5"/>
  <c r="J25" s="1"/>
  <c r="K25" s="1"/>
  <c r="I19"/>
  <c r="J19"/>
  <c r="K19" s="1"/>
  <c r="I26" i="1"/>
  <c r="J26" s="1"/>
  <c r="K26" s="1"/>
  <c r="I20"/>
  <c r="J20"/>
  <c r="K20" s="1"/>
  <c r="I27" i="17"/>
  <c r="J27" s="1"/>
  <c r="K27" s="1"/>
  <c r="I27" i="22"/>
  <c r="J27"/>
  <c r="K27" s="1"/>
  <c r="I26" i="5"/>
  <c r="J26" s="1"/>
  <c r="K26" s="1"/>
  <c r="I27" i="1"/>
  <c r="J27"/>
  <c r="K27" s="1"/>
  <c r="I12" i="22"/>
  <c r="J12" s="1"/>
  <c r="K12" s="1"/>
  <c r="I14"/>
  <c r="J14" s="1"/>
  <c r="K14" s="1"/>
  <c r="I15"/>
  <c r="J15"/>
  <c r="K15" s="1"/>
  <c r="I16"/>
  <c r="J16" s="1"/>
  <c r="K16" s="1"/>
  <c r="I17"/>
  <c r="J17"/>
  <c r="K17" s="1"/>
  <c r="I18"/>
  <c r="J18" s="1"/>
  <c r="K18" s="1"/>
  <c r="I19"/>
  <c r="J19"/>
  <c r="K19" s="1"/>
  <c r="I24"/>
  <c r="J24" s="1"/>
  <c r="K24" s="1"/>
  <c r="I25"/>
  <c r="J25"/>
  <c r="K25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5"/>
  <c r="J45" s="1"/>
  <c r="K45" s="1"/>
  <c r="I46"/>
  <c r="J46"/>
  <c r="K46" s="1"/>
  <c r="I47"/>
  <c r="J47" s="1"/>
  <c r="K47" s="1"/>
  <c r="I48"/>
  <c r="J48"/>
  <c r="K48" s="1"/>
  <c r="I49"/>
  <c r="J49" s="1"/>
  <c r="K49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1"/>
  <c r="J61"/>
  <c r="K61" s="1"/>
  <c r="I64"/>
  <c r="J64"/>
  <c r="K64" s="1"/>
  <c r="I65"/>
  <c r="J65" s="1"/>
  <c r="K65" s="1"/>
  <c r="I66"/>
  <c r="J66"/>
  <c r="K66" s="1"/>
  <c r="I67"/>
  <c r="J67" s="1"/>
  <c r="K67" s="1"/>
  <c r="I68"/>
  <c r="J68"/>
  <c r="K68" s="1"/>
  <c r="I69"/>
  <c r="J69" s="1"/>
  <c r="K69" s="1"/>
  <c r="I19" i="17"/>
  <c r="J19"/>
  <c r="K19" s="1"/>
  <c r="I18" i="5"/>
  <c r="J18" s="1"/>
  <c r="K18" s="1"/>
  <c r="I19" i="1"/>
  <c r="J19"/>
  <c r="K19" s="1"/>
  <c r="I45" i="17"/>
  <c r="J45" s="1"/>
  <c r="K45" s="1"/>
  <c r="I39"/>
  <c r="J39"/>
  <c r="K39" s="1"/>
  <c r="I40"/>
  <c r="J40" s="1"/>
  <c r="K40" s="1"/>
  <c r="I41"/>
  <c r="J41"/>
  <c r="K41" s="1"/>
  <c r="I42"/>
  <c r="J42"/>
  <c r="K42" s="1"/>
  <c r="I43"/>
  <c r="J43" s="1"/>
  <c r="K43" s="1"/>
  <c r="I46"/>
  <c r="J46"/>
  <c r="K46" s="1"/>
  <c r="I47"/>
  <c r="J47" s="1"/>
  <c r="K47" s="1"/>
  <c r="I48"/>
  <c r="J48"/>
  <c r="K48" s="1"/>
  <c r="I49"/>
  <c r="J49" s="1"/>
  <c r="K49" s="1"/>
  <c r="I44" i="5"/>
  <c r="J44"/>
  <c r="K44" s="1"/>
  <c r="I38"/>
  <c r="J38" s="1"/>
  <c r="K38" s="1"/>
  <c r="I39"/>
  <c r="J39"/>
  <c r="K39" s="1"/>
  <c r="I40"/>
  <c r="J40" s="1"/>
  <c r="K40" s="1"/>
  <c r="I41"/>
  <c r="J41"/>
  <c r="K41" s="1"/>
  <c r="I42"/>
  <c r="J42" s="1"/>
  <c r="K42" s="1"/>
  <c r="I45"/>
  <c r="J45"/>
  <c r="K45" s="1"/>
  <c r="I46"/>
  <c r="J46" s="1"/>
  <c r="K46" s="1"/>
  <c r="I47"/>
  <c r="J47"/>
  <c r="K47" s="1"/>
  <c r="I48"/>
  <c r="J48" s="1"/>
  <c r="K48" s="1"/>
  <c r="I45" i="1"/>
  <c r="J45"/>
  <c r="K45" s="1"/>
  <c r="I39"/>
  <c r="J39" s="1"/>
  <c r="K39" s="1"/>
  <c r="I40"/>
  <c r="J40"/>
  <c r="K40" s="1"/>
  <c r="I41"/>
  <c r="J41" s="1"/>
  <c r="K41" s="1"/>
  <c r="I42"/>
  <c r="J42"/>
  <c r="K42" s="1"/>
  <c r="I43"/>
  <c r="J43" s="1"/>
  <c r="K43" s="1"/>
  <c r="I46"/>
  <c r="J46"/>
  <c r="K46" s="1"/>
  <c r="I47"/>
  <c r="J47" s="1"/>
  <c r="K47" s="1"/>
  <c r="I48"/>
  <c r="J48"/>
  <c r="K48" s="1"/>
  <c r="I49"/>
  <c r="J49" s="1"/>
  <c r="K49" s="1"/>
  <c r="I60"/>
  <c r="J60"/>
  <c r="I25" i="17"/>
  <c r="J25"/>
  <c r="K25" s="1"/>
  <c r="I24" i="5"/>
  <c r="J24" s="1"/>
  <c r="K24" s="1"/>
  <c r="I25" i="1"/>
  <c r="J25"/>
  <c r="K25" s="1"/>
  <c r="I24" i="17"/>
  <c r="J24" s="1"/>
  <c r="K24" s="1"/>
  <c r="I23" i="5"/>
  <c r="J23"/>
  <c r="K23" s="1"/>
  <c r="I24" i="1"/>
  <c r="J24" s="1"/>
  <c r="K24" s="1"/>
  <c r="I60" i="5"/>
  <c r="J60"/>
  <c r="K60" s="1"/>
  <c r="I17"/>
  <c r="J17" s="1"/>
  <c r="K17" s="1"/>
  <c r="I61" i="1"/>
  <c r="J61"/>
  <c r="K61" s="1"/>
  <c r="I18"/>
  <c r="J18" s="1"/>
  <c r="K18" s="1"/>
  <c r="I18" i="17"/>
  <c r="J18" s="1"/>
  <c r="K18" s="1"/>
  <c r="I64" i="5"/>
  <c r="J64" s="1"/>
  <c r="K64" s="1"/>
  <c r="I65" i="1"/>
  <c r="J65"/>
  <c r="K65" s="1"/>
  <c r="I12" i="17"/>
  <c r="J12" s="1"/>
  <c r="K12" s="1"/>
  <c r="I13"/>
  <c r="J13"/>
  <c r="K13" s="1"/>
  <c r="I14"/>
  <c r="J14" s="1"/>
  <c r="K14" s="1"/>
  <c r="I15"/>
  <c r="J15"/>
  <c r="K15" s="1"/>
  <c r="I16"/>
  <c r="J16" s="1"/>
  <c r="K16" s="1"/>
  <c r="I17"/>
  <c r="J17"/>
  <c r="K17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8" i="5"/>
  <c r="J68"/>
  <c r="K68" s="1"/>
  <c r="I67"/>
  <c r="J67" s="1"/>
  <c r="K67" s="1"/>
  <c r="I66"/>
  <c r="J66"/>
  <c r="K66" s="1"/>
  <c r="I65"/>
  <c r="J65" s="1"/>
  <c r="K65" s="1"/>
  <c r="I63"/>
  <c r="J63"/>
  <c r="K63" s="1"/>
  <c r="I62"/>
  <c r="J62" s="1"/>
  <c r="K62" s="1"/>
  <c r="I59"/>
  <c r="J59"/>
  <c r="K59" s="1"/>
  <c r="I55"/>
  <c r="J55" s="1"/>
  <c r="K55" s="1"/>
  <c r="I54"/>
  <c r="J54"/>
  <c r="K54" s="1"/>
  <c r="I53"/>
  <c r="J53" s="1"/>
  <c r="K53" s="1"/>
  <c r="I52"/>
  <c r="J52"/>
  <c r="K52" s="1"/>
  <c r="I51"/>
  <c r="J51" s="1"/>
  <c r="K51" s="1"/>
  <c r="I37"/>
  <c r="J37"/>
  <c r="K37" s="1"/>
  <c r="I35"/>
  <c r="J35" s="1"/>
  <c r="K35" s="1"/>
  <c r="I32"/>
  <c r="J32"/>
  <c r="K32" s="1"/>
  <c r="I28"/>
  <c r="J28" s="1"/>
  <c r="K28" s="1"/>
  <c r="I27"/>
  <c r="J27"/>
  <c r="K27" s="1"/>
  <c r="I16"/>
  <c r="J16" s="1"/>
  <c r="K16" s="1"/>
  <c r="I15"/>
  <c r="J15"/>
  <c r="K15" s="1"/>
  <c r="I14"/>
  <c r="J14" s="1"/>
  <c r="K14" s="1"/>
  <c r="I13"/>
  <c r="J13"/>
  <c r="K13" s="1"/>
  <c r="I12"/>
  <c r="J12" s="1"/>
  <c r="K12" s="1"/>
  <c r="I11"/>
  <c r="J11"/>
  <c r="K11" s="1"/>
  <c r="I69" i="1"/>
  <c r="J69" s="1"/>
  <c r="K69"/>
  <c r="I68"/>
  <c r="J68"/>
  <c r="K68" s="1"/>
  <c r="I67"/>
  <c r="J67" s="1"/>
  <c r="K67"/>
  <c r="I66"/>
  <c r="J66"/>
  <c r="K66" s="1"/>
  <c r="I64"/>
  <c r="J64" s="1"/>
  <c r="K64" s="1"/>
  <c r="I63"/>
  <c r="J63"/>
  <c r="K63" s="1"/>
  <c r="K60"/>
  <c r="I56"/>
  <c r="J56"/>
  <c r="K56" s="1"/>
  <c r="I55"/>
  <c r="J55" s="1"/>
  <c r="K55" s="1"/>
  <c r="I54"/>
  <c r="J54"/>
  <c r="K54" s="1"/>
  <c r="I53"/>
  <c r="J53" s="1"/>
  <c r="K53" s="1"/>
  <c r="I52"/>
  <c r="J52"/>
  <c r="K52" s="1"/>
  <c r="I38"/>
  <c r="J38" s="1"/>
  <c r="K38" s="1"/>
  <c r="I36"/>
  <c r="J36"/>
  <c r="K36" s="1"/>
  <c r="I33"/>
  <c r="J33" s="1"/>
  <c r="K33" s="1"/>
  <c r="I28"/>
  <c r="J28"/>
  <c r="K28" s="1"/>
  <c r="I15"/>
  <c r="J15" s="1"/>
  <c r="K15" s="1"/>
  <c r="I14"/>
  <c r="J14"/>
  <c r="K14" s="1"/>
  <c r="I13"/>
  <c r="J13" s="1"/>
  <c r="K13" s="1"/>
  <c r="I29"/>
  <c r="J29"/>
  <c r="K29" s="1"/>
  <c r="I17"/>
  <c r="J17" s="1"/>
  <c r="K17" s="1"/>
  <c r="I16"/>
  <c r="J16"/>
  <c r="K16" s="1"/>
  <c r="K12"/>
</calcChain>
</file>

<file path=xl/sharedStrings.xml><?xml version="1.0" encoding="utf-8"?>
<sst xmlns="http://schemas.openxmlformats.org/spreadsheetml/2006/main" count="1065" uniqueCount="208">
  <si>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</si>
  <si>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</si>
  <si>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</si>
  <si>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</si>
  <si>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</si>
  <si>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</si>
  <si>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</si>
  <si>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</si>
  <si>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</si>
  <si>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</si>
  <si>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</si>
  <si>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</si>
  <si>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</si>
  <si>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</si>
  <si>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</si>
  <si>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</si>
  <si>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</si>
  <si>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</si>
  <si>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</si>
  <si>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</si>
  <si>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</si>
  <si>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</si>
  <si>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</si>
  <si>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</si>
  <si>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</si>
  <si>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</si>
  <si>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</si>
  <si>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</si>
  <si>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</si>
  <si>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</si>
  <si>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</si>
  <si>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</si>
  <si>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</si>
  <si>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</si>
  <si>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</si>
  <si>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</si>
  <si>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</si>
  <si>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</si>
  <si>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</si>
  <si>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</si>
  <si>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</si>
  <si>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</si>
  <si>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</si>
  <si>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</si>
  <si>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</si>
  <si>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</si>
  <si>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</si>
  <si>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</si>
  <si>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</si>
  <si>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</si>
  <si>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</si>
  <si>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</si>
  <si>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</si>
  <si>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</si>
  <si>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</si>
  <si>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</si>
  <si>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</si>
  <si>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</si>
  <si>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</si>
  <si>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</si>
  <si>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</si>
  <si>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</si>
  <si>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</si>
  <si>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</si>
  <si>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</si>
  <si>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</si>
  <si>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</si>
  <si>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</si>
  <si>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</si>
  <si>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</si>
  <si>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</si>
  <si>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</si>
  <si>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</si>
  <si>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</si>
  <si>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</si>
  <si>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</si>
  <si>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</si>
  <si>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</si>
  <si>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</si>
  <si>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</si>
  <si>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</si>
  <si>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</si>
  <si>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</si>
  <si>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</si>
  <si>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</si>
  <si>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</si>
  <si>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</si>
  <si>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</si>
  <si>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</si>
  <si>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</si>
  <si>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</si>
  <si>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</si>
  <si>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</si>
  <si>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</si>
  <si>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</si>
  <si>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</si>
  <si>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</si>
  <si>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</si>
  <si>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</si>
  <si>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</si>
  <si>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</si>
  <si>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</si>
  <si>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</si>
  <si>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</si>
  <si>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3030MG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</si>
  <si>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</si>
  <si>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</si>
  <si>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</si>
  <si>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</si>
  <si>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</si>
  <si>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</si>
  <si>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</si>
  <si>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</si>
  <si>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</si>
  <si>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</si>
  <si>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</si>
  <si>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</si>
  <si>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</si>
  <si>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</si>
  <si>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</si>
  <si>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</si>
  <si>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</si>
  <si>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</si>
  <si>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</si>
  <si>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</si>
  <si>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</si>
  <si>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</si>
  <si>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</si>
  <si>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</si>
  <si>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</si>
  <si>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</si>
  <si>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</si>
  <si>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</si>
  <si>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</si>
  <si>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</si>
  <si>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</si>
  <si>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</si>
  <si>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</si>
  <si>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</si>
  <si>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</si>
  <si>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</si>
  <si>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</si>
  <si>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</si>
  <si>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</si>
  <si>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</si>
  <si>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</si>
  <si>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</si>
  <si>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</si>
  <si>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</si>
  <si>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</si>
  <si>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</si>
  <si>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</si>
  <si>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</si>
  <si>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</si>
  <si>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</si>
  <si>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</si>
  <si>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</si>
  <si>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</si>
  <si>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</si>
  <si>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</si>
  <si>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</si>
  <si>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</si>
  <si>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</si>
  <si>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</si>
  <si>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</si>
  <si>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</si>
  <si>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</si>
  <si>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</si>
  <si>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</si>
  <si>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</si>
  <si>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</si>
  <si>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</si>
  <si>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</si>
  <si>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</si>
  <si>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</si>
  <si>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</si>
  <si>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</si>
  <si>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</si>
  <si>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</si>
  <si>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</si>
  <si>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</si>
  <si>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</si>
  <si>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</si>
  <si>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</si>
  <si>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</si>
  <si>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</si>
  <si>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</si>
  <si>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</si>
  <si>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</si>
  <si>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</si>
  <si>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</si>
  <si>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</si>
  <si>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</si>
  <si>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</si>
  <si>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</si>
  <si>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</si>
  <si>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</si>
  <si>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 xml:space="preserve"> </t>
  </si>
  <si>
    <t>PRICE LIST INDIAN OIL CORPORATION LTD. EX. PANIPAT WORKS - DAMAN W.E.F. 20-03-2014</t>
  </si>
  <si>
    <t>PRICE LIST INDIAN OIL CORPORATION LTD. EX. PANIPAT WORKS - SILVASSA W.E.F. 20-03-2014</t>
  </si>
  <si>
    <t>PRICE LIST INDIAN OIL CORPORATION LTD. EX. PANIPAT WORKS - BOISAR W.E.F. 20-03-2014</t>
  </si>
  <si>
    <t>PRICE LIST INDIAN OIL CORPORATION LTD. RSC NASIK DEPOT  W.E.F.20-03-2014</t>
  </si>
  <si>
    <t>PRICE LIST INDIAN OIL CORPORATION LTD. EX. PANIPAT WORKS - SOLAN   W.E.F. 20-03-2014</t>
  </si>
  <si>
    <t>PRICE LIST INDIAN OIL CORPORATION LTD. EX. CS VASAI DEPOT  W.E.F.20-03-2014</t>
  </si>
  <si>
    <t>PRICE LIST INDIAN OIL CORPORATION LTD. EX. WORKS  W.E.F.20-03-2014</t>
  </si>
  <si>
    <t>Terms &amp; Conditons  20-03-2014</t>
  </si>
  <si>
    <t>PP HP</t>
  </si>
  <si>
    <t>RCP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</si>
</sst>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;[Red]0.00"/>
  </numFmts>
  <fonts count="42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0" fillId="0" borderId="31" xfId="0" applyBorder="1"/>
    <xf numFmtId="0" fontId="26" fillId="0" borderId="32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84" fontId="0" fillId="0" borderId="23" xfId="0" applyNumberFormat="1" applyBorder="1"/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31" fillId="0" borderId="35" xfId="0" applyFont="1" applyFill="1" applyBorder="1" applyAlignment="1">
      <alignment horizontal="left" vertical="center"/>
    </xf>
    <xf numFmtId="0" fontId="31" fillId="0" borderId="36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7" xfId="0" applyBorder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31" fillId="0" borderId="40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41" xfId="0" applyBorder="1" applyAlignment="1">
      <alignment horizontal="center"/>
    </xf>
    <xf numFmtId="0" fontId="36" fillId="0" borderId="0" xfId="0" applyFont="1" applyBorder="1" applyAlignment="1"/>
    <xf numFmtId="0" fontId="25" fillId="0" borderId="42" xfId="0" applyFont="1" applyBorder="1" applyAlignment="1"/>
    <xf numFmtId="0" fontId="37" fillId="0" borderId="0" xfId="0" applyFont="1" applyBorder="1" applyAlignment="1"/>
    <xf numFmtId="0" fontId="34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42" xfId="0" applyBorder="1"/>
    <xf numFmtId="0" fontId="0" fillId="0" borderId="43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30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42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4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0" fillId="0" borderId="45" xfId="0" applyBorder="1"/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left" vertical="center"/>
    </xf>
    <xf numFmtId="0" fontId="31" fillId="0" borderId="49" xfId="0" applyFont="1" applyBorder="1" applyAlignment="1">
      <alignment horizontal="center" vertical="center"/>
    </xf>
    <xf numFmtId="0" fontId="0" fillId="0" borderId="50" xfId="0" applyBorder="1"/>
    <xf numFmtId="0" fontId="0" fillId="0" borderId="41" xfId="0" applyBorder="1"/>
    <xf numFmtId="0" fontId="24" fillId="0" borderId="45" xfId="0" applyFont="1" applyFill="1" applyBorder="1"/>
    <xf numFmtId="184" fontId="0" fillId="0" borderId="17" xfId="0" applyNumberFormat="1" applyBorder="1"/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36" fillId="0" borderId="39" xfId="0" applyFont="1" applyBorder="1" applyAlignment="1"/>
    <xf numFmtId="0" fontId="37" fillId="0" borderId="39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44" fontId="26" fillId="0" borderId="0" xfId="29" applyFont="1"/>
    <xf numFmtId="0" fontId="26" fillId="0" borderId="53" xfId="0" applyFont="1" applyBorder="1"/>
    <xf numFmtId="0" fontId="26" fillId="0" borderId="43" xfId="0" applyFont="1" applyBorder="1" applyAlignment="1">
      <alignment horizontal="right"/>
    </xf>
    <xf numFmtId="0" fontId="26" fillId="0" borderId="54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5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184" fontId="0" fillId="0" borderId="14" xfId="0" applyNumberFormat="1" applyBorder="1"/>
    <xf numFmtId="0" fontId="24" fillId="0" borderId="45" xfId="0" applyFont="1" applyBorder="1" applyAlignment="1">
      <alignment horizontal="center"/>
    </xf>
    <xf numFmtId="2" fontId="41" fillId="0" borderId="0" xfId="0" applyNumberFormat="1" applyFont="1" applyBorder="1"/>
    <xf numFmtId="0" fontId="16" fillId="0" borderId="33" xfId="0" applyFont="1" applyBorder="1"/>
    <xf numFmtId="0" fontId="16" fillId="0" borderId="35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5" xfId="0" applyBorder="1"/>
    <xf numFmtId="0" fontId="0" fillId="0" borderId="48" xfId="0" applyFont="1" applyFill="1" applyBorder="1"/>
    <xf numFmtId="49" fontId="0" fillId="0" borderId="15" xfId="0" applyNumberFormat="1" applyFont="1" applyFill="1" applyBorder="1"/>
    <xf numFmtId="0" fontId="16" fillId="0" borderId="33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57" xfId="0" applyFont="1" applyBorder="1"/>
    <xf numFmtId="184" fontId="0" fillId="0" borderId="24" xfId="0" applyNumberFormat="1" applyBorder="1"/>
    <xf numFmtId="0" fontId="25" fillId="0" borderId="58" xfId="0" applyFont="1" applyBorder="1" applyAlignment="1"/>
    <xf numFmtId="0" fontId="25" fillId="0" borderId="43" xfId="0" applyFont="1" applyBorder="1" applyAlignment="1"/>
    <xf numFmtId="0" fontId="24" fillId="0" borderId="50" xfId="0" applyFont="1" applyBorder="1" applyAlignment="1">
      <alignment horizontal="center"/>
    </xf>
    <xf numFmtId="0" fontId="24" fillId="0" borderId="56" xfId="0" applyFont="1" applyFill="1" applyBorder="1"/>
    <xf numFmtId="0" fontId="22" fillId="0" borderId="12" xfId="0" applyFont="1" applyBorder="1"/>
    <xf numFmtId="0" fontId="22" fillId="0" borderId="13" xfId="0" applyFont="1" applyBorder="1"/>
    <xf numFmtId="49" fontId="26" fillId="0" borderId="12" xfId="0" applyNumberFormat="1" applyFont="1" applyBorder="1"/>
    <xf numFmtId="0" fontId="40" fillId="0" borderId="56" xfId="0" applyFont="1" applyFill="1" applyBorder="1"/>
    <xf numFmtId="184" fontId="26" fillId="0" borderId="22" xfId="0" applyNumberFormat="1" applyFont="1" applyBorder="1"/>
    <xf numFmtId="184" fontId="26" fillId="0" borderId="27" xfId="0" applyNumberFormat="1" applyFont="1" applyBorder="1"/>
    <xf numFmtId="49" fontId="16" fillId="0" borderId="63" xfId="0" applyNumberFormat="1" applyFont="1" applyBorder="1"/>
    <xf numFmtId="49" fontId="16" fillId="0" borderId="64" xfId="0" applyNumberFormat="1" applyFont="1" applyBorder="1"/>
    <xf numFmtId="49" fontId="16" fillId="0" borderId="65" xfId="0" applyNumberFormat="1" applyFont="1" applyBorder="1"/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3" fillId="0" borderId="58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32" fillId="0" borderId="0" xfId="0" applyFont="1" applyBorder="1" applyAlignment="1">
      <alignment vertical="top" wrapText="1"/>
    </xf>
    <xf numFmtId="0" fontId="23" fillId="0" borderId="59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41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342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4310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39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78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78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561975</xdr:colOff>
      <xdr:row>0</xdr:row>
      <xdr:rowOff>0</xdr:rowOff>
    </xdr:from>
    <xdr:to>
      <xdr:col>8</xdr:col>
      <xdr:colOff>352425</xdr:colOff>
      <xdr:row>0</xdr:row>
      <xdr:rowOff>276225</xdr:rowOff>
    </xdr:to>
    <xdr:pic>
      <xdr:nvPicPr>
        <xdr:cNvPr id="21510" name="Picture 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57800" y="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0</xdr:rowOff>
    </xdr:from>
    <xdr:to>
      <xdr:col>1</xdr:col>
      <xdr:colOff>742950</xdr:colOff>
      <xdr:row>1</xdr:row>
      <xdr:rowOff>0</xdr:rowOff>
    </xdr:to>
    <xdr:pic>
      <xdr:nvPicPr>
        <xdr:cNvPr id="215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opLeftCell="B16" workbookViewId="0">
      <selection activeCell="N49" sqref="N49"/>
    </sheetView>
  </sheetViews>
  <sheetFormatPr defaultRowHeight="12.75"/>
  <cols>
    <col min="1" max="1" width="24.140625" bestFit="1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13.42578125" customWidth="1"/>
    <col min="15" max="15" width="10.7109375" customWidth="1"/>
  </cols>
  <sheetData>
    <row r="1" spans="1:14" ht="23.25">
      <c r="A1" s="204" t="s">
        <v>110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80"/>
      <c r="M1" s="80"/>
      <c r="N1" s="80"/>
    </row>
    <row r="2" spans="1:14" ht="16.5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81"/>
      <c r="M2" s="81"/>
      <c r="N2" s="81"/>
    </row>
    <row r="3" spans="1:14" ht="15">
      <c r="A3" s="88"/>
      <c r="B3" s="201" t="s">
        <v>106</v>
      </c>
      <c r="C3" s="201"/>
      <c r="D3" s="201"/>
      <c r="E3" s="201"/>
      <c r="F3" s="201"/>
      <c r="G3" s="201"/>
      <c r="H3" s="201"/>
      <c r="I3" s="201"/>
      <c r="J3" s="201"/>
      <c r="K3" s="201"/>
      <c r="L3" s="81"/>
      <c r="M3" s="81"/>
      <c r="N3" s="81"/>
    </row>
    <row r="4" spans="1:14" ht="15">
      <c r="A4" s="88"/>
      <c r="B4" s="201" t="s">
        <v>107</v>
      </c>
      <c r="C4" s="201"/>
      <c r="D4" s="201"/>
      <c r="E4" s="201"/>
      <c r="F4" s="201"/>
      <c r="G4" s="201"/>
      <c r="H4" s="201"/>
      <c r="I4" s="201"/>
      <c r="J4" s="201"/>
      <c r="K4" s="201"/>
      <c r="L4" s="81"/>
      <c r="M4" s="81"/>
      <c r="N4" s="81"/>
    </row>
    <row r="5" spans="1:14" ht="15">
      <c r="A5" s="88"/>
      <c r="B5" s="201" t="s">
        <v>108</v>
      </c>
      <c r="C5" s="201"/>
      <c r="D5" s="201"/>
      <c r="E5" s="201"/>
      <c r="F5" s="201"/>
      <c r="G5" s="201"/>
      <c r="H5" s="201"/>
      <c r="I5" s="201"/>
      <c r="J5" s="201"/>
      <c r="K5" s="201"/>
      <c r="L5" s="81"/>
      <c r="M5" s="81"/>
      <c r="N5" s="81"/>
    </row>
    <row r="6" spans="1:14" ht="18.75" thickBot="1">
      <c r="A6" s="202" t="s">
        <v>109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"/>
      <c r="M6" s="2"/>
      <c r="N6" s="2"/>
    </row>
    <row r="7" spans="1:14" ht="13.5" thickBot="1">
      <c r="L7" s="146"/>
      <c r="M7" s="80"/>
      <c r="N7" s="1"/>
    </row>
    <row r="8" spans="1:14" ht="13.5" thickBot="1">
      <c r="L8" s="146"/>
      <c r="M8" s="80"/>
      <c r="N8" s="1"/>
    </row>
    <row r="9" spans="1:14" ht="16.5" customHeight="1" thickBot="1">
      <c r="A9" s="214" t="s">
        <v>198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08" t="s">
        <v>159</v>
      </c>
      <c r="M9" s="209"/>
      <c r="N9" s="210"/>
    </row>
    <row r="10" spans="1:14" ht="16.5" customHeight="1" thickBot="1">
      <c r="A10" s="218" t="s">
        <v>29</v>
      </c>
      <c r="B10" s="219"/>
      <c r="C10" s="219"/>
      <c r="D10" s="219"/>
      <c r="E10" s="219"/>
      <c r="F10" s="219"/>
      <c r="G10" s="219"/>
      <c r="H10" s="219"/>
      <c r="I10" s="220"/>
      <c r="J10" s="29"/>
      <c r="K10" s="141"/>
      <c r="L10" s="211"/>
      <c r="M10" s="212"/>
      <c r="N10" s="213"/>
    </row>
    <row r="11" spans="1:14" ht="17.25" thickBot="1">
      <c r="A11" s="227" t="s">
        <v>15</v>
      </c>
      <c r="B11" s="228"/>
      <c r="C11" s="39" t="s">
        <v>8</v>
      </c>
      <c r="D11" s="40" t="s">
        <v>0</v>
      </c>
      <c r="E11" s="40" t="s">
        <v>75</v>
      </c>
      <c r="F11" s="40" t="s">
        <v>16</v>
      </c>
      <c r="G11" s="40" t="s">
        <v>141</v>
      </c>
      <c r="H11" s="40" t="s">
        <v>18</v>
      </c>
      <c r="I11" s="40" t="s">
        <v>17</v>
      </c>
      <c r="J11" s="39" t="s">
        <v>1</v>
      </c>
      <c r="K11" s="41" t="s">
        <v>74</v>
      </c>
      <c r="L11" s="64" t="s">
        <v>160</v>
      </c>
      <c r="M11" s="65"/>
      <c r="N11" s="142">
        <v>300</v>
      </c>
    </row>
    <row r="12" spans="1:14" ht="17.25" thickBot="1">
      <c r="A12" s="44" t="s">
        <v>206</v>
      </c>
      <c r="B12" s="198" t="s">
        <v>130</v>
      </c>
      <c r="C12" s="46">
        <v>11</v>
      </c>
      <c r="D12" s="111">
        <v>103602</v>
      </c>
      <c r="E12" s="47">
        <v>0</v>
      </c>
      <c r="F12" s="47">
        <v>1400</v>
      </c>
      <c r="G12" s="47">
        <f>(D12-E12-F12)*12.36%</f>
        <v>12632.167199999998</v>
      </c>
      <c r="H12" s="47">
        <v>2007.19</v>
      </c>
      <c r="I12" s="47">
        <f>(D12-E12-F12+G12+H12)*0.5%</f>
        <v>584.20678599999997</v>
      </c>
      <c r="J12" s="48">
        <f>D12-E12-F12+G12+H12+I12</f>
        <v>117425.56398599999</v>
      </c>
      <c r="K12" s="49">
        <f>J12-G12</f>
        <v>104793.396786</v>
      </c>
      <c r="L12" s="67" t="s">
        <v>161</v>
      </c>
      <c r="M12" s="67"/>
      <c r="N12" s="143">
        <v>400</v>
      </c>
    </row>
    <row r="13" spans="1:14" ht="17.25" thickBot="1">
      <c r="A13" s="13" t="s">
        <v>206</v>
      </c>
      <c r="B13" s="199" t="s">
        <v>126</v>
      </c>
      <c r="C13" s="27" t="s">
        <v>129</v>
      </c>
      <c r="D13" s="99">
        <v>102806</v>
      </c>
      <c r="E13" s="5">
        <v>0</v>
      </c>
      <c r="F13" s="5">
        <v>1400</v>
      </c>
      <c r="G13" s="5">
        <f t="shared" ref="G13:G29" si="0">(D13-E13-F13)*12.36%</f>
        <v>12533.781599999998</v>
      </c>
      <c r="H13" s="47">
        <v>2007.19</v>
      </c>
      <c r="I13" s="5">
        <f>(D13-E13-F13+G13+H13)*0.5%</f>
        <v>579.73485800000003</v>
      </c>
      <c r="J13" s="6">
        <f>D13-E13-F13+G13+H13+I13</f>
        <v>116526.706458</v>
      </c>
      <c r="K13" s="15">
        <f>J13-G13</f>
        <v>103992.924858</v>
      </c>
      <c r="L13" s="67" t="s">
        <v>162</v>
      </c>
      <c r="M13" s="67"/>
      <c r="N13" s="143">
        <v>500</v>
      </c>
    </row>
    <row r="14" spans="1:14" ht="17.25" thickBot="1">
      <c r="A14" s="13" t="s">
        <v>206</v>
      </c>
      <c r="B14" s="199" t="s">
        <v>22</v>
      </c>
      <c r="C14" s="27">
        <v>6</v>
      </c>
      <c r="D14" s="99">
        <v>103807</v>
      </c>
      <c r="E14" s="5">
        <v>0</v>
      </c>
      <c r="F14" s="5">
        <v>1400</v>
      </c>
      <c r="G14" s="5">
        <f t="shared" si="0"/>
        <v>12657.5052</v>
      </c>
      <c r="H14" s="47">
        <v>2007.19</v>
      </c>
      <c r="I14" s="5">
        <f>(D14-E14-F14+G14+H14)*0.5%</f>
        <v>585.358476</v>
      </c>
      <c r="J14" s="6">
        <f>D14-E14-F14+G14+H14+I14</f>
        <v>117657.053676</v>
      </c>
      <c r="K14" s="15">
        <f>J14-G14</f>
        <v>104999.548476</v>
      </c>
      <c r="L14" s="67" t="s">
        <v>163</v>
      </c>
      <c r="M14" s="67"/>
      <c r="N14" s="143">
        <v>600</v>
      </c>
    </row>
    <row r="15" spans="1:14" ht="17.25" thickBot="1">
      <c r="A15" s="13" t="s">
        <v>206</v>
      </c>
      <c r="B15" s="199" t="s">
        <v>23</v>
      </c>
      <c r="C15" s="27">
        <v>3</v>
      </c>
      <c r="D15" s="99">
        <v>103804</v>
      </c>
      <c r="E15" s="5">
        <v>0</v>
      </c>
      <c r="F15" s="5">
        <v>1400</v>
      </c>
      <c r="G15" s="5">
        <f t="shared" si="0"/>
        <v>12657.134399999999</v>
      </c>
      <c r="H15" s="47">
        <v>2007.19</v>
      </c>
      <c r="I15" s="5">
        <f>(D15-E15-F15+G15+H15)*0.5%</f>
        <v>585.34162200000003</v>
      </c>
      <c r="J15" s="6">
        <f>D15-E15-F15+G15+H15+I15</f>
        <v>117653.666022</v>
      </c>
      <c r="K15" s="15">
        <f>J15-G15</f>
        <v>104996.53162200001</v>
      </c>
      <c r="L15" s="67" t="s">
        <v>164</v>
      </c>
      <c r="M15" s="67"/>
      <c r="N15" s="143">
        <v>700</v>
      </c>
    </row>
    <row r="16" spans="1:14" ht="17.25" thickBot="1">
      <c r="A16" s="13" t="s">
        <v>7</v>
      </c>
      <c r="B16" s="199" t="s">
        <v>19</v>
      </c>
      <c r="C16" s="27">
        <v>3</v>
      </c>
      <c r="D16" s="99">
        <v>109522</v>
      </c>
      <c r="E16" s="121">
        <v>4000</v>
      </c>
      <c r="F16" s="5">
        <v>1400</v>
      </c>
      <c r="G16" s="5">
        <f t="shared" si="0"/>
        <v>12869.479199999998</v>
      </c>
      <c r="H16" s="47">
        <v>2007.19</v>
      </c>
      <c r="I16" s="5">
        <f t="shared" ref="I16:I27" si="1">(D16-E16-F16+G16+H16)*0.5%</f>
        <v>594.99334600000009</v>
      </c>
      <c r="J16" s="6">
        <f t="shared" ref="J16:J27" si="2">D16-E16-F16+G16+H16+I16</f>
        <v>119593.66254600001</v>
      </c>
      <c r="K16" s="15">
        <f t="shared" ref="K16:K27" si="3">J16-G16</f>
        <v>106724.18334600001</v>
      </c>
      <c r="L16" s="67" t="s">
        <v>165</v>
      </c>
      <c r="M16" s="67"/>
      <c r="N16" s="143">
        <v>800</v>
      </c>
    </row>
    <row r="17" spans="1:14" ht="17.25" thickBot="1">
      <c r="A17" s="13" t="s">
        <v>20</v>
      </c>
      <c r="B17" s="199" t="s">
        <v>21</v>
      </c>
      <c r="C17" s="27">
        <v>11</v>
      </c>
      <c r="D17" s="99">
        <v>106485</v>
      </c>
      <c r="E17" s="5">
        <v>0</v>
      </c>
      <c r="F17" s="5">
        <v>1400</v>
      </c>
      <c r="G17" s="5">
        <f t="shared" si="0"/>
        <v>12988.505999999999</v>
      </c>
      <c r="H17" s="47">
        <v>2007.19</v>
      </c>
      <c r="I17" s="5">
        <f t="shared" si="1"/>
        <v>600.40347999999994</v>
      </c>
      <c r="J17" s="6">
        <f t="shared" si="2"/>
        <v>120681.09947999999</v>
      </c>
      <c r="K17" s="15">
        <f t="shared" si="3"/>
        <v>107692.59348</v>
      </c>
      <c r="L17" s="83" t="s">
        <v>166</v>
      </c>
      <c r="M17" s="83"/>
      <c r="N17" s="145">
        <v>900</v>
      </c>
    </row>
    <row r="18" spans="1:14" ht="13.5" thickBot="1">
      <c r="A18" s="13" t="s">
        <v>207</v>
      </c>
      <c r="B18" s="199" t="s">
        <v>89</v>
      </c>
      <c r="C18" s="27">
        <v>12</v>
      </c>
      <c r="D18" s="99">
        <v>108973</v>
      </c>
      <c r="E18" s="5">
        <v>0</v>
      </c>
      <c r="F18" s="5">
        <v>1400</v>
      </c>
      <c r="G18" s="5">
        <f t="shared" si="0"/>
        <v>13296.022799999999</v>
      </c>
      <c r="H18" s="47">
        <v>2007.19</v>
      </c>
      <c r="I18" s="5">
        <f t="shared" si="1"/>
        <v>614.38106400000004</v>
      </c>
      <c r="J18" s="6">
        <f t="shared" si="2"/>
        <v>123490.59386400001</v>
      </c>
      <c r="K18" s="15">
        <f t="shared" si="3"/>
        <v>110194.57106400002</v>
      </c>
    </row>
    <row r="19" spans="1:14" ht="17.25" thickBot="1">
      <c r="A19" s="13" t="s">
        <v>123</v>
      </c>
      <c r="B19" s="199" t="s">
        <v>122</v>
      </c>
      <c r="C19" s="27">
        <v>1.9</v>
      </c>
      <c r="D19" s="99">
        <v>109670</v>
      </c>
      <c r="E19" s="5">
        <v>0</v>
      </c>
      <c r="F19" s="5">
        <v>1400</v>
      </c>
      <c r="G19" s="5">
        <f t="shared" si="0"/>
        <v>13382.171999999999</v>
      </c>
      <c r="H19" s="47">
        <v>2007.19</v>
      </c>
      <c r="I19" s="5">
        <f t="shared" si="1"/>
        <v>618.29680999999994</v>
      </c>
      <c r="J19" s="6">
        <f t="shared" si="2"/>
        <v>124277.65880999999</v>
      </c>
      <c r="K19" s="15">
        <f t="shared" si="3"/>
        <v>110895.48681</v>
      </c>
      <c r="L19" s="71"/>
      <c r="M19" s="71"/>
      <c r="N19" s="72"/>
    </row>
    <row r="20" spans="1:14" ht="17.25" thickBot="1">
      <c r="A20" s="13" t="s">
        <v>207</v>
      </c>
      <c r="B20" s="199" t="s">
        <v>124</v>
      </c>
      <c r="C20" s="27"/>
      <c r="D20" s="99">
        <v>105789</v>
      </c>
      <c r="E20" s="5">
        <v>0</v>
      </c>
      <c r="F20" s="5">
        <v>1400</v>
      </c>
      <c r="G20" s="5">
        <f t="shared" si="0"/>
        <v>12902.480399999999</v>
      </c>
      <c r="H20" s="47">
        <v>2007.19</v>
      </c>
      <c r="I20" s="5">
        <f>(D20-E20-F20+G20+H20)*0.5%</f>
        <v>596.49335200000007</v>
      </c>
      <c r="J20" s="6">
        <f>D20-E20-F20+G20+H20+I20</f>
        <v>119895.16375200001</v>
      </c>
      <c r="K20" s="15">
        <f>J20-G20</f>
        <v>106992.68335200001</v>
      </c>
      <c r="L20" s="71"/>
      <c r="M20" s="71"/>
      <c r="N20" s="72"/>
    </row>
    <row r="21" spans="1:14" ht="17.25" thickBot="1">
      <c r="A21" s="13" t="s">
        <v>133</v>
      </c>
      <c r="B21" s="199" t="s">
        <v>132</v>
      </c>
      <c r="C21" s="27">
        <v>12</v>
      </c>
      <c r="D21" s="99">
        <v>106255</v>
      </c>
      <c r="E21" s="5">
        <v>0</v>
      </c>
      <c r="F21" s="5">
        <v>1400</v>
      </c>
      <c r="G21" s="5">
        <f t="shared" si="0"/>
        <v>12960.078</v>
      </c>
      <c r="H21" s="47">
        <v>2007.19</v>
      </c>
      <c r="I21" s="5">
        <f>(D21-E21-F21+G21+H21)*0.5%</f>
        <v>599.11134000000004</v>
      </c>
      <c r="J21" s="6">
        <f>D21-E21-F21+G21+H21+I21</f>
        <v>120421.37934</v>
      </c>
      <c r="K21" s="15">
        <f>J21-G21</f>
        <v>107461.30134000001</v>
      </c>
      <c r="L21" s="71"/>
      <c r="M21" s="71"/>
      <c r="N21" s="72"/>
    </row>
    <row r="22" spans="1:14" ht="17.25" thickBot="1">
      <c r="A22" s="13" t="s">
        <v>133</v>
      </c>
      <c r="B22" s="199" t="s">
        <v>134</v>
      </c>
      <c r="C22" s="27">
        <v>12</v>
      </c>
      <c r="D22" s="99">
        <v>106633</v>
      </c>
      <c r="E22" s="5">
        <v>0</v>
      </c>
      <c r="F22" s="5">
        <v>1400</v>
      </c>
      <c r="G22" s="5">
        <f t="shared" si="0"/>
        <v>13006.798799999999</v>
      </c>
      <c r="H22" s="47">
        <v>2007.19</v>
      </c>
      <c r="I22" s="5">
        <f>(D22-E22-F22+G22+H22)*0.5%</f>
        <v>601.23494400000004</v>
      </c>
      <c r="J22" s="6">
        <f>D22-E22-F22+G22+H22+I22</f>
        <v>120848.223744</v>
      </c>
      <c r="K22" s="15">
        <f>J22-G22</f>
        <v>107841.424944</v>
      </c>
      <c r="L22" s="71"/>
      <c r="M22" s="71"/>
      <c r="N22" s="72"/>
    </row>
    <row r="23" spans="1:14" ht="17.25" thickBot="1">
      <c r="A23" s="13" t="s">
        <v>133</v>
      </c>
      <c r="B23" s="199" t="s">
        <v>196</v>
      </c>
      <c r="C23" s="27">
        <v>10</v>
      </c>
      <c r="D23" s="99">
        <v>107879</v>
      </c>
      <c r="E23" s="5">
        <v>0</v>
      </c>
      <c r="F23" s="5">
        <v>1400</v>
      </c>
      <c r="G23" s="5">
        <f>(D23-E23-F23)*12.36%</f>
        <v>13160.804399999999</v>
      </c>
      <c r="H23" s="47">
        <v>2007.19</v>
      </c>
      <c r="I23" s="5">
        <f>(D23-E23-F23+G23+H23)*0.5%</f>
        <v>608.23497199999997</v>
      </c>
      <c r="J23" s="6">
        <f>D23-E23-F23+G23+H23+I23</f>
        <v>122255.229372</v>
      </c>
      <c r="K23" s="15">
        <f>J23-G23</f>
        <v>109094.42497200001</v>
      </c>
      <c r="L23" s="71"/>
      <c r="M23" s="71"/>
      <c r="N23" s="72"/>
    </row>
    <row r="24" spans="1:14" ht="17.25" thickBot="1">
      <c r="A24" s="13" t="s">
        <v>133</v>
      </c>
      <c r="B24" s="199" t="s">
        <v>104</v>
      </c>
      <c r="C24" s="27">
        <v>3</v>
      </c>
      <c r="D24" s="99">
        <v>106088</v>
      </c>
      <c r="E24" s="5">
        <v>0</v>
      </c>
      <c r="F24" s="5">
        <v>1400</v>
      </c>
      <c r="G24" s="5">
        <f t="shared" si="0"/>
        <v>12939.436799999999</v>
      </c>
      <c r="H24" s="47">
        <v>2007.19</v>
      </c>
      <c r="I24" s="5">
        <f t="shared" si="1"/>
        <v>598.173134</v>
      </c>
      <c r="J24" s="6">
        <f t="shared" si="2"/>
        <v>120232.799934</v>
      </c>
      <c r="K24" s="15">
        <f t="shared" si="3"/>
        <v>107293.363134</v>
      </c>
      <c r="L24" s="71"/>
      <c r="M24" s="71"/>
      <c r="N24" s="72"/>
    </row>
    <row r="25" spans="1:14" ht="17.25" thickBot="1">
      <c r="A25" s="13" t="s">
        <v>133</v>
      </c>
      <c r="B25" s="199" t="s">
        <v>113</v>
      </c>
      <c r="C25" s="27">
        <v>8</v>
      </c>
      <c r="D25" s="99">
        <v>110615</v>
      </c>
      <c r="E25" s="5">
        <v>0</v>
      </c>
      <c r="F25" s="5">
        <v>1400</v>
      </c>
      <c r="G25" s="5">
        <f t="shared" si="0"/>
        <v>13498.973999999998</v>
      </c>
      <c r="H25" s="47">
        <v>2007.19</v>
      </c>
      <c r="I25" s="5">
        <f t="shared" si="1"/>
        <v>623.60581999999999</v>
      </c>
      <c r="J25" s="6">
        <f t="shared" si="2"/>
        <v>125344.76982</v>
      </c>
      <c r="K25" s="15">
        <f t="shared" si="3"/>
        <v>111845.79582</v>
      </c>
      <c r="L25" s="71"/>
      <c r="M25" s="71"/>
      <c r="N25" s="72"/>
    </row>
    <row r="26" spans="1:14" ht="17.25" thickBot="1">
      <c r="A26" s="13" t="s">
        <v>133</v>
      </c>
      <c r="B26" s="199" t="s">
        <v>131</v>
      </c>
      <c r="C26" s="27"/>
      <c r="D26" s="99">
        <v>106337</v>
      </c>
      <c r="E26" s="5">
        <v>0</v>
      </c>
      <c r="F26" s="5">
        <v>1400</v>
      </c>
      <c r="G26" s="5">
        <f t="shared" si="0"/>
        <v>12970.213199999998</v>
      </c>
      <c r="H26" s="47">
        <v>2007.19</v>
      </c>
      <c r="I26" s="5">
        <f>(D26-E26-F26+G26+H26)*0.5%</f>
        <v>599.57201599999996</v>
      </c>
      <c r="J26" s="6">
        <f>D26-E26-F26+G26+H26+I26</f>
        <v>120513.97521600001</v>
      </c>
      <c r="K26" s="15">
        <f>J26-G26</f>
        <v>107543.76201600001</v>
      </c>
      <c r="L26" s="71"/>
      <c r="M26" s="71"/>
      <c r="N26" s="72"/>
    </row>
    <row r="27" spans="1:14" ht="17.25" thickBot="1">
      <c r="A27" s="77" t="s">
        <v>125</v>
      </c>
      <c r="B27" s="199" t="s">
        <v>127</v>
      </c>
      <c r="C27" s="27" t="s">
        <v>128</v>
      </c>
      <c r="D27" s="99">
        <v>106344</v>
      </c>
      <c r="E27" s="5">
        <v>0</v>
      </c>
      <c r="F27" s="5">
        <v>1400</v>
      </c>
      <c r="G27" s="5">
        <f t="shared" si="0"/>
        <v>12971.078399999999</v>
      </c>
      <c r="H27" s="47">
        <v>2007.19</v>
      </c>
      <c r="I27" s="5">
        <f t="shared" si="1"/>
        <v>599.61134200000004</v>
      </c>
      <c r="J27" s="6">
        <f t="shared" si="2"/>
        <v>120521.879742</v>
      </c>
      <c r="K27" s="15">
        <f t="shared" si="3"/>
        <v>107550.80134200001</v>
      </c>
      <c r="L27" s="71"/>
      <c r="M27" s="71"/>
      <c r="N27" s="72"/>
    </row>
    <row r="28" spans="1:14" ht="13.5" thickBot="1">
      <c r="A28" s="13" t="s">
        <v>2</v>
      </c>
      <c r="B28" s="199" t="s">
        <v>92</v>
      </c>
      <c r="C28" s="27" t="s">
        <v>30</v>
      </c>
      <c r="D28" s="99">
        <v>97532</v>
      </c>
      <c r="E28" s="5">
        <v>0</v>
      </c>
      <c r="F28" s="5">
        <v>0</v>
      </c>
      <c r="G28" s="5">
        <f t="shared" si="0"/>
        <v>12054.955199999999</v>
      </c>
      <c r="H28" s="47">
        <v>2007.19</v>
      </c>
      <c r="I28" s="5">
        <f>(D28-E28-F28+G28+H28)*0.5%</f>
        <v>557.97072600000001</v>
      </c>
      <c r="J28" s="6">
        <f>D28-E28-F28+G28+H28+I28</f>
        <v>112152.115926</v>
      </c>
      <c r="K28" s="15">
        <f>J28-G28</f>
        <v>100097.160726</v>
      </c>
    </row>
    <row r="29" spans="1:14" ht="13.5" thickBot="1">
      <c r="A29" s="20" t="s">
        <v>2</v>
      </c>
      <c r="B29" s="200" t="s">
        <v>93</v>
      </c>
      <c r="C29" s="28" t="s">
        <v>30</v>
      </c>
      <c r="D29" s="102">
        <v>97532</v>
      </c>
      <c r="E29" s="22">
        <v>0</v>
      </c>
      <c r="F29" s="22">
        <v>0</v>
      </c>
      <c r="G29" s="22">
        <f t="shared" si="0"/>
        <v>12054.955199999999</v>
      </c>
      <c r="H29" s="187">
        <v>2007.19</v>
      </c>
      <c r="I29" s="22">
        <f>(D29-E29-F29+G29+H29)*0.5%</f>
        <v>557.97072600000001</v>
      </c>
      <c r="J29" s="32">
        <f>D29-E29-F29+G29+H29+I29</f>
        <v>112152.115926</v>
      </c>
      <c r="K29" s="23">
        <f>J29-G29</f>
        <v>100097.160726</v>
      </c>
    </row>
    <row r="30" spans="1:14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29" t="s">
        <v>24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60"/>
    </row>
    <row r="32" spans="1:14" ht="13.5" customHeight="1" thickBot="1">
      <c r="A32" s="216" t="s">
        <v>15</v>
      </c>
      <c r="B32" s="217"/>
      <c r="C32" s="190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91" t="s">
        <v>74</v>
      </c>
      <c r="L32" s="208" t="s">
        <v>167</v>
      </c>
      <c r="M32" s="209"/>
      <c r="N32" s="210"/>
    </row>
    <row r="33" spans="1:14" ht="13.5" customHeight="1" thickBot="1">
      <c r="A33" s="44" t="s">
        <v>7</v>
      </c>
      <c r="B33" s="45" t="s">
        <v>25</v>
      </c>
      <c r="C33" s="46">
        <v>0.9</v>
      </c>
      <c r="D33" s="111">
        <v>108757</v>
      </c>
      <c r="E33" s="197">
        <v>4000</v>
      </c>
      <c r="F33" s="47">
        <v>1400</v>
      </c>
      <c r="G33" s="47">
        <f t="shared" ref="G33:G42" si="4">(D33-E33-F33)*12.36%</f>
        <v>12774.925199999998</v>
      </c>
      <c r="H33" s="47">
        <v>2007.19</v>
      </c>
      <c r="I33" s="47">
        <f>(D33-E33-F33+G33+H33)*0.5%</f>
        <v>590.69557599999996</v>
      </c>
      <c r="J33" s="48">
        <f>D33-E33-F33+G33+H33+I33</f>
        <v>118729.810776</v>
      </c>
      <c r="K33" s="49">
        <f>J33-G33</f>
        <v>105954.885576</v>
      </c>
      <c r="L33" s="212"/>
      <c r="M33" s="212"/>
      <c r="N33" s="213"/>
    </row>
    <row r="34" spans="1:14" ht="13.5" customHeight="1" thickBot="1">
      <c r="A34" s="13" t="s">
        <v>136</v>
      </c>
      <c r="B34" s="4" t="s">
        <v>135</v>
      </c>
      <c r="C34" s="27">
        <v>1</v>
      </c>
      <c r="D34" s="99">
        <v>106419</v>
      </c>
      <c r="E34" s="5">
        <v>0</v>
      </c>
      <c r="F34" s="5">
        <v>1400</v>
      </c>
      <c r="G34" s="5">
        <f t="shared" si="4"/>
        <v>12980.348399999999</v>
      </c>
      <c r="H34" s="47">
        <v>2007.19</v>
      </c>
      <c r="I34" s="5">
        <f>(D34-E34-F34+G34+H34)*0.5%</f>
        <v>600.032692</v>
      </c>
      <c r="J34" s="6">
        <f>D34-E34-F34+G34+H34+I34</f>
        <v>120606.571092</v>
      </c>
      <c r="K34" s="15">
        <f>J34-G34</f>
        <v>107626.222692</v>
      </c>
      <c r="L34" s="65" t="s">
        <v>168</v>
      </c>
      <c r="M34" s="65"/>
      <c r="N34" s="142">
        <v>300</v>
      </c>
    </row>
    <row r="35" spans="1:14" ht="13.5" customHeight="1" thickBot="1">
      <c r="A35" s="13" t="s">
        <v>139</v>
      </c>
      <c r="B35" s="4" t="s">
        <v>137</v>
      </c>
      <c r="C35" s="27">
        <v>1.2</v>
      </c>
      <c r="D35" s="99">
        <v>105473</v>
      </c>
      <c r="E35" s="99">
        <v>0</v>
      </c>
      <c r="F35" s="5">
        <v>1400</v>
      </c>
      <c r="G35" s="5">
        <f t="shared" si="4"/>
        <v>12863.422799999998</v>
      </c>
      <c r="H35" s="47">
        <v>2007.19</v>
      </c>
      <c r="I35" s="99">
        <f>(D35-E35-F35+G35+H35)*0.5%</f>
        <v>594.71806400000003</v>
      </c>
      <c r="J35" s="113">
        <f>D35-E35-F35+G35+H35+I35</f>
        <v>119538.330864</v>
      </c>
      <c r="K35" s="114">
        <f>J35-G35</f>
        <v>106674.908064</v>
      </c>
      <c r="L35" s="67" t="s">
        <v>169</v>
      </c>
      <c r="M35" s="67"/>
      <c r="N35" s="143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9">
        <v>105572</v>
      </c>
      <c r="E36" s="5">
        <v>0</v>
      </c>
      <c r="F36" s="5">
        <v>1400</v>
      </c>
      <c r="G36" s="5">
        <f t="shared" si="4"/>
        <v>12875.659199999998</v>
      </c>
      <c r="H36" s="47">
        <v>2007.19</v>
      </c>
      <c r="I36" s="5">
        <f t="shared" ref="I36:I56" si="5">(D36-E36-F36+G36+H36)*0.5%</f>
        <v>595.27424599999995</v>
      </c>
      <c r="J36" s="6">
        <f t="shared" ref="J36:J56" si="6">D36-E36-F36+G36+H36+I36</f>
        <v>119650.123446</v>
      </c>
      <c r="K36" s="15">
        <f t="shared" ref="K36:K56" si="7">J36-G36</f>
        <v>106774.464246</v>
      </c>
      <c r="L36" s="67" t="s">
        <v>170</v>
      </c>
      <c r="M36" s="67"/>
      <c r="N36" s="143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9">
        <v>107064</v>
      </c>
      <c r="E37" s="5">
        <v>0</v>
      </c>
      <c r="F37" s="5">
        <v>1400</v>
      </c>
      <c r="G37" s="5">
        <f t="shared" si="4"/>
        <v>13060.070399999999</v>
      </c>
      <c r="H37" s="47">
        <v>2007.19</v>
      </c>
      <c r="I37" s="5">
        <f t="shared" si="5"/>
        <v>603.65630199999998</v>
      </c>
      <c r="J37" s="6">
        <f t="shared" si="6"/>
        <v>121334.916702</v>
      </c>
      <c r="K37" s="15">
        <f t="shared" si="7"/>
        <v>108274.84630200001</v>
      </c>
      <c r="L37" s="67" t="s">
        <v>171</v>
      </c>
      <c r="M37" s="67"/>
      <c r="N37" s="143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9">
        <v>102875</v>
      </c>
      <c r="E38" s="5">
        <v>0</v>
      </c>
      <c r="F38" s="5">
        <v>1400</v>
      </c>
      <c r="G38" s="5">
        <f t="shared" si="4"/>
        <v>12542.31</v>
      </c>
      <c r="H38" s="47">
        <v>2007.19</v>
      </c>
      <c r="I38" s="5">
        <f t="shared" si="5"/>
        <v>580.12250000000006</v>
      </c>
      <c r="J38" s="6">
        <f t="shared" si="6"/>
        <v>116604.6225</v>
      </c>
      <c r="K38" s="15">
        <f t="shared" si="7"/>
        <v>104062.3125</v>
      </c>
      <c r="L38" s="67" t="s">
        <v>172</v>
      </c>
      <c r="M38" s="67"/>
      <c r="N38" s="143">
        <v>700</v>
      </c>
    </row>
    <row r="39" spans="1:14" ht="17.25" thickBot="1">
      <c r="A39" s="14" t="s">
        <v>26</v>
      </c>
      <c r="B39" s="192" t="s">
        <v>112</v>
      </c>
      <c r="C39" s="27">
        <v>18</v>
      </c>
      <c r="D39" s="99">
        <v>104079</v>
      </c>
      <c r="E39" s="5">
        <v>0</v>
      </c>
      <c r="F39" s="5">
        <v>1400</v>
      </c>
      <c r="G39" s="5">
        <f t="shared" si="4"/>
        <v>12691.124399999999</v>
      </c>
      <c r="H39" s="47">
        <v>2007.19</v>
      </c>
      <c r="I39" s="5">
        <f>(D39-E39-F39+G39+H39)*0.5%</f>
        <v>586.886572</v>
      </c>
      <c r="J39" s="6">
        <f>D39-E39-F39+G39+H39+I39</f>
        <v>117964.20097200001</v>
      </c>
      <c r="K39" s="15">
        <f>J39-G39</f>
        <v>105273.07657200001</v>
      </c>
      <c r="L39" s="67" t="s">
        <v>173</v>
      </c>
      <c r="M39" s="67"/>
      <c r="N39" s="143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9">
        <v>107542</v>
      </c>
      <c r="E40" s="5">
        <v>0</v>
      </c>
      <c r="F40" s="5">
        <v>1400</v>
      </c>
      <c r="G40" s="5">
        <f t="shared" si="4"/>
        <v>13119.151199999998</v>
      </c>
      <c r="H40" s="47">
        <v>2007.19</v>
      </c>
      <c r="I40" s="5">
        <f>(D40-E40-F40+G40+H40)*0.5%</f>
        <v>606.34170600000004</v>
      </c>
      <c r="J40" s="6">
        <f>D40-E40-F40+G40+H40+I40</f>
        <v>121874.682906</v>
      </c>
      <c r="K40" s="15">
        <f>J40-G40</f>
        <v>108755.53170600001</v>
      </c>
      <c r="L40" s="83" t="s">
        <v>174</v>
      </c>
      <c r="M40" s="83"/>
      <c r="N40" s="145">
        <v>800</v>
      </c>
    </row>
    <row r="41" spans="1:14" ht="13.5" thickBot="1">
      <c r="A41" s="14" t="s">
        <v>78</v>
      </c>
      <c r="B41" s="194" t="s">
        <v>76</v>
      </c>
      <c r="C41" s="27">
        <v>0.35</v>
      </c>
      <c r="D41" s="126">
        <v>112577</v>
      </c>
      <c r="E41" s="5">
        <v>0</v>
      </c>
      <c r="F41" s="5">
        <v>1400</v>
      </c>
      <c r="G41" s="5">
        <f t="shared" si="4"/>
        <v>13741.477199999999</v>
      </c>
      <c r="H41" s="47">
        <v>2007.19</v>
      </c>
      <c r="I41" s="5">
        <f>(D41-E41-F41+G41+H41)*0.5%</f>
        <v>634.62833599999999</v>
      </c>
      <c r="J41" s="6">
        <f>D41-E41-F41+G41+H41+I41</f>
        <v>127560.29553599999</v>
      </c>
      <c r="K41" s="15">
        <f>J41-G41</f>
        <v>113818.818336</v>
      </c>
    </row>
    <row r="42" spans="1:14" ht="13.5" thickBot="1">
      <c r="A42" s="14" t="s">
        <v>79</v>
      </c>
      <c r="B42" s="4" t="s">
        <v>77</v>
      </c>
      <c r="C42" s="27">
        <v>0.12</v>
      </c>
      <c r="D42" s="126">
        <v>112578</v>
      </c>
      <c r="E42" s="121">
        <v>2000</v>
      </c>
      <c r="F42" s="5">
        <v>1400</v>
      </c>
      <c r="G42" s="5">
        <f t="shared" si="4"/>
        <v>13494.400799999999</v>
      </c>
      <c r="H42" s="47">
        <v>2007.19</v>
      </c>
      <c r="I42" s="5">
        <f>(D42-E42-F42+G42+H42)*0.5%</f>
        <v>623.39795400000003</v>
      </c>
      <c r="J42" s="6">
        <f>D42-E42-F42+G42+H42+I42</f>
        <v>125302.98875400001</v>
      </c>
      <c r="K42" s="15">
        <f>J42-G42</f>
        <v>111808.587954</v>
      </c>
    </row>
    <row r="43" spans="1:14" ht="13.5" thickBot="1">
      <c r="A43" s="14" t="s">
        <v>11</v>
      </c>
      <c r="B43" s="9" t="s">
        <v>150</v>
      </c>
      <c r="C43" s="27">
        <v>0.28000000000000003</v>
      </c>
      <c r="D43" s="99">
        <v>107400</v>
      </c>
      <c r="E43" s="5">
        <v>0</v>
      </c>
      <c r="F43" s="5">
        <v>1400</v>
      </c>
      <c r="G43" s="5">
        <f>(D43-E43-F43)*12.36%</f>
        <v>13101.599999999999</v>
      </c>
      <c r="H43" s="47">
        <v>2007.19</v>
      </c>
      <c r="I43" s="5">
        <f t="shared" si="5"/>
        <v>605.54395000000011</v>
      </c>
      <c r="J43" s="6">
        <f t="shared" si="6"/>
        <v>121714.33395000001</v>
      </c>
      <c r="K43" s="15">
        <f t="shared" si="7"/>
        <v>108612.73395000002</v>
      </c>
    </row>
    <row r="44" spans="1:14" ht="13.5" thickBot="1">
      <c r="A44" s="14" t="s">
        <v>11</v>
      </c>
      <c r="B44" s="9" t="s">
        <v>149</v>
      </c>
      <c r="C44" s="27">
        <v>0.22</v>
      </c>
      <c r="D44" s="99">
        <v>107400</v>
      </c>
      <c r="E44" s="5">
        <v>0</v>
      </c>
      <c r="F44" s="5">
        <v>1400</v>
      </c>
      <c r="G44" s="5">
        <f>(D44-E44-F44)*12.36%</f>
        <v>13101.599999999999</v>
      </c>
      <c r="H44" s="47">
        <v>2007.19</v>
      </c>
      <c r="I44" s="5">
        <f>(D44-E44-F44+G44+H44)*0.5%</f>
        <v>605.54395000000011</v>
      </c>
      <c r="J44" s="6">
        <f>D44-E44-F44+G44+H44+I44</f>
        <v>121714.33395000001</v>
      </c>
      <c r="K44" s="15">
        <f>J44-G44</f>
        <v>108612.73395000002</v>
      </c>
    </row>
    <row r="45" spans="1:14" ht="17.25" thickBot="1">
      <c r="A45" s="14" t="s">
        <v>120</v>
      </c>
      <c r="B45" s="9" t="s">
        <v>121</v>
      </c>
      <c r="C45" s="27">
        <v>0.3</v>
      </c>
      <c r="D45" s="99">
        <v>106370</v>
      </c>
      <c r="E45" s="5">
        <v>0</v>
      </c>
      <c r="F45" s="5">
        <v>1400</v>
      </c>
      <c r="G45" s="5">
        <f t="shared" ref="G45:G56" si="8">(D45-E45-F45)*12.36%</f>
        <v>12974.291999999999</v>
      </c>
      <c r="H45" s="47">
        <v>2007.19</v>
      </c>
      <c r="I45" s="5">
        <f>(D45-E45-F45+G45+H45)*0.5%</f>
        <v>599.75741000000005</v>
      </c>
      <c r="J45" s="6">
        <f>D45-E45-F45+G45+H45+I45</f>
        <v>120551.23941000001</v>
      </c>
      <c r="K45" s="15">
        <f>J45-G45</f>
        <v>107576.94741000001</v>
      </c>
      <c r="L45" s="71"/>
      <c r="M45" s="71"/>
      <c r="N45" s="72"/>
    </row>
    <row r="46" spans="1:14" ht="13.5" thickBot="1">
      <c r="A46" s="14" t="s">
        <v>36</v>
      </c>
      <c r="B46" s="194" t="s">
        <v>37</v>
      </c>
      <c r="C46" s="27">
        <v>0.43</v>
      </c>
      <c r="D46" s="99">
        <v>114080</v>
      </c>
      <c r="E46" s="5">
        <v>0</v>
      </c>
      <c r="F46" s="5">
        <v>1400</v>
      </c>
      <c r="G46" s="5">
        <f t="shared" si="8"/>
        <v>13927.247999999998</v>
      </c>
      <c r="H46" s="47">
        <v>2007.19</v>
      </c>
      <c r="I46" s="5">
        <f t="shared" si="5"/>
        <v>643.07218999999998</v>
      </c>
      <c r="J46" s="6">
        <f t="shared" si="6"/>
        <v>129257.51019</v>
      </c>
      <c r="K46" s="15">
        <f t="shared" si="7"/>
        <v>115330.26219000001</v>
      </c>
      <c r="L46" s="81"/>
      <c r="M46" s="81"/>
      <c r="N46" s="81"/>
    </row>
    <row r="47" spans="1:14" ht="13.5" thickBot="1">
      <c r="A47" s="14" t="s">
        <v>36</v>
      </c>
      <c r="B47" s="194" t="s">
        <v>38</v>
      </c>
      <c r="C47" s="27">
        <v>0.33</v>
      </c>
      <c r="D47" s="99">
        <v>115621</v>
      </c>
      <c r="E47" s="5">
        <v>0</v>
      </c>
      <c r="F47" s="5">
        <v>1400</v>
      </c>
      <c r="G47" s="5">
        <f t="shared" si="8"/>
        <v>14117.715599999998</v>
      </c>
      <c r="H47" s="47">
        <v>2007.19</v>
      </c>
      <c r="I47" s="5">
        <f t="shared" si="5"/>
        <v>651.72952799999996</v>
      </c>
      <c r="J47" s="6">
        <f t="shared" si="6"/>
        <v>130997.63512799999</v>
      </c>
      <c r="K47" s="15">
        <f t="shared" si="7"/>
        <v>116879.919528</v>
      </c>
      <c r="L47" s="81"/>
      <c r="M47" s="81"/>
      <c r="N47" s="81"/>
    </row>
    <row r="48" spans="1:14" ht="13.5" thickBot="1">
      <c r="A48" s="14" t="s">
        <v>36</v>
      </c>
      <c r="B48" s="194" t="s">
        <v>118</v>
      </c>
      <c r="C48" s="27">
        <v>0.22</v>
      </c>
      <c r="D48" s="99">
        <v>115578</v>
      </c>
      <c r="E48" s="5">
        <v>0</v>
      </c>
      <c r="F48" s="5">
        <v>1400</v>
      </c>
      <c r="G48" s="5">
        <f t="shared" si="8"/>
        <v>14112.400799999999</v>
      </c>
      <c r="H48" s="47">
        <v>2007.19</v>
      </c>
      <c r="I48" s="5">
        <f t="shared" si="5"/>
        <v>651.48795400000006</v>
      </c>
      <c r="J48" s="6">
        <f t="shared" si="6"/>
        <v>130949.078754</v>
      </c>
      <c r="K48" s="15">
        <f t="shared" si="7"/>
        <v>116836.677954</v>
      </c>
      <c r="L48" s="81"/>
      <c r="M48" s="81"/>
      <c r="N48" s="81"/>
    </row>
    <row r="49" spans="1:14" ht="13.5" thickBot="1">
      <c r="A49" s="14" t="s">
        <v>36</v>
      </c>
      <c r="B49" s="4" t="s">
        <v>114</v>
      </c>
      <c r="C49" s="27"/>
      <c r="D49" s="99">
        <v>109621</v>
      </c>
      <c r="E49" s="5">
        <v>0</v>
      </c>
      <c r="F49" s="5">
        <v>1400</v>
      </c>
      <c r="G49" s="5">
        <f t="shared" si="8"/>
        <v>13376.115599999999</v>
      </c>
      <c r="H49" s="47">
        <v>2007.19</v>
      </c>
      <c r="I49" s="5">
        <f t="shared" si="5"/>
        <v>618.0215280000001</v>
      </c>
      <c r="J49" s="6">
        <f t="shared" si="6"/>
        <v>124222.327128</v>
      </c>
      <c r="K49" s="15">
        <f t="shared" si="7"/>
        <v>110846.211528</v>
      </c>
      <c r="L49" s="81"/>
      <c r="M49" s="81"/>
      <c r="N49" s="81"/>
    </row>
    <row r="50" spans="1:14" ht="13.5" thickBot="1">
      <c r="A50" s="14" t="s">
        <v>36</v>
      </c>
      <c r="B50" s="4" t="s">
        <v>145</v>
      </c>
      <c r="C50" s="27"/>
      <c r="D50" s="99">
        <v>113721</v>
      </c>
      <c r="E50" s="5">
        <v>0</v>
      </c>
      <c r="F50" s="5">
        <v>1400</v>
      </c>
      <c r="G50" s="5">
        <f>(D50-E50-F50)*12.36%</f>
        <v>13882.875599999999</v>
      </c>
      <c r="H50" s="47">
        <v>2007.19</v>
      </c>
      <c r="I50" s="5">
        <f>(D50-E50-F50+G50+H50)*0.5%</f>
        <v>641.05532800000003</v>
      </c>
      <c r="J50" s="6">
        <f>D50-E50-F50+G50+H50+I50</f>
        <v>128852.120928</v>
      </c>
      <c r="K50" s="15">
        <f>J50-G50</f>
        <v>114969.245328</v>
      </c>
      <c r="L50" s="81"/>
      <c r="M50" s="81"/>
      <c r="N50" s="81"/>
    </row>
    <row r="51" spans="1:14" ht="13.5" thickBot="1">
      <c r="A51" s="14" t="s">
        <v>36</v>
      </c>
      <c r="B51" s="4" t="s">
        <v>138</v>
      </c>
      <c r="C51" s="27"/>
      <c r="D51" s="99">
        <v>110805</v>
      </c>
      <c r="E51" s="99">
        <v>0</v>
      </c>
      <c r="F51" s="5">
        <v>1400</v>
      </c>
      <c r="G51" s="5">
        <f t="shared" si="8"/>
        <v>13522.457999999999</v>
      </c>
      <c r="H51" s="47">
        <v>2007.19</v>
      </c>
      <c r="I51" s="99">
        <f>(D51-E51-F51+G51+H51)*0.5%</f>
        <v>624.67323999999996</v>
      </c>
      <c r="J51" s="113">
        <f>D51-E51-F51+G51+H51+I51</f>
        <v>125559.32124</v>
      </c>
      <c r="K51" s="114">
        <f>J51-G51</f>
        <v>112036.86324000001</v>
      </c>
      <c r="L51" s="81"/>
      <c r="M51" s="81"/>
      <c r="N51" s="81"/>
    </row>
    <row r="52" spans="1:14" ht="13.5" thickBot="1">
      <c r="A52" s="14" t="s">
        <v>2</v>
      </c>
      <c r="B52" s="9" t="s">
        <v>3</v>
      </c>
      <c r="C52" s="27" t="s">
        <v>30</v>
      </c>
      <c r="D52" s="99">
        <v>98906</v>
      </c>
      <c r="E52" s="5">
        <v>0</v>
      </c>
      <c r="F52" s="5">
        <v>0</v>
      </c>
      <c r="G52" s="5">
        <f t="shared" si="8"/>
        <v>12224.781599999998</v>
      </c>
      <c r="H52" s="47">
        <v>2007.19</v>
      </c>
      <c r="I52" s="5">
        <f t="shared" si="5"/>
        <v>565.68985800000007</v>
      </c>
      <c r="J52" s="6">
        <f t="shared" si="6"/>
        <v>113703.661458</v>
      </c>
      <c r="K52" s="15">
        <f t="shared" si="7"/>
        <v>101478.879858</v>
      </c>
      <c r="L52" s="221"/>
      <c r="M52" s="221"/>
      <c r="N52" s="81"/>
    </row>
    <row r="53" spans="1:14" ht="14.25" thickBot="1">
      <c r="A53" s="14" t="s">
        <v>2</v>
      </c>
      <c r="B53" s="9" t="s">
        <v>4</v>
      </c>
      <c r="C53" s="27" t="s">
        <v>30</v>
      </c>
      <c r="D53" s="99">
        <v>99602</v>
      </c>
      <c r="E53" s="5">
        <v>0</v>
      </c>
      <c r="F53" s="5">
        <v>0</v>
      </c>
      <c r="G53" s="5">
        <f t="shared" si="8"/>
        <v>12310.807199999999</v>
      </c>
      <c r="H53" s="47">
        <v>2007.19</v>
      </c>
      <c r="I53" s="5">
        <f t="shared" si="5"/>
        <v>569.59998600000006</v>
      </c>
      <c r="J53" s="6">
        <f t="shared" si="6"/>
        <v>114489.597186</v>
      </c>
      <c r="K53" s="15">
        <f t="shared" si="7"/>
        <v>102178.789986</v>
      </c>
      <c r="L53" s="57"/>
      <c r="M53" s="86"/>
      <c r="N53" s="81"/>
    </row>
    <row r="54" spans="1:14" ht="15.75" customHeight="1" thickBot="1">
      <c r="A54" s="13" t="s">
        <v>2</v>
      </c>
      <c r="B54" s="4" t="s">
        <v>14</v>
      </c>
      <c r="C54" s="27" t="s">
        <v>30</v>
      </c>
      <c r="D54" s="99">
        <v>103731</v>
      </c>
      <c r="E54" s="5">
        <v>0</v>
      </c>
      <c r="F54" s="5">
        <v>0</v>
      </c>
      <c r="G54" s="5">
        <f t="shared" si="8"/>
        <v>12821.151599999999</v>
      </c>
      <c r="H54" s="47">
        <v>2007.19</v>
      </c>
      <c r="I54" s="5">
        <f t="shared" si="5"/>
        <v>592.79670799999997</v>
      </c>
      <c r="J54" s="6">
        <f t="shared" si="6"/>
        <v>119152.13830799999</v>
      </c>
      <c r="K54" s="15">
        <f t="shared" si="7"/>
        <v>106330.986708</v>
      </c>
      <c r="L54" s="85"/>
      <c r="M54" s="86"/>
      <c r="N54" s="81"/>
    </row>
    <row r="55" spans="1:14" ht="15.75" customHeight="1" thickBot="1">
      <c r="A55" s="14" t="s">
        <v>2</v>
      </c>
      <c r="B55" s="9" t="s">
        <v>5</v>
      </c>
      <c r="C55" s="27" t="s">
        <v>30</v>
      </c>
      <c r="D55" s="99">
        <v>98398</v>
      </c>
      <c r="E55" s="5">
        <v>0</v>
      </c>
      <c r="F55" s="5">
        <v>0</v>
      </c>
      <c r="G55" s="5">
        <f t="shared" si="8"/>
        <v>12161.992799999998</v>
      </c>
      <c r="H55" s="47">
        <v>2007.19</v>
      </c>
      <c r="I55" s="5">
        <f t="shared" si="5"/>
        <v>562.835914</v>
      </c>
      <c r="J55" s="6">
        <f t="shared" si="6"/>
        <v>113130.01871399999</v>
      </c>
      <c r="K55" s="15">
        <f t="shared" si="7"/>
        <v>100968.025914</v>
      </c>
      <c r="L55" s="85"/>
      <c r="M55" s="86"/>
      <c r="N55" s="81"/>
    </row>
    <row r="56" spans="1:14" ht="13.5" thickBot="1">
      <c r="A56" s="50" t="s">
        <v>2</v>
      </c>
      <c r="B56" s="51" t="s">
        <v>31</v>
      </c>
      <c r="C56" s="28" t="s">
        <v>30</v>
      </c>
      <c r="D56" s="100">
        <v>102923</v>
      </c>
      <c r="E56" s="52">
        <v>0</v>
      </c>
      <c r="F56" s="52">
        <v>0</v>
      </c>
      <c r="G56" s="22">
        <f t="shared" si="8"/>
        <v>12721.282799999999</v>
      </c>
      <c r="H56" s="47">
        <v>2007.19</v>
      </c>
      <c r="I56" s="22">
        <f t="shared" si="5"/>
        <v>588.25736400000005</v>
      </c>
      <c r="J56" s="32">
        <f t="shared" si="6"/>
        <v>118239.73016400001</v>
      </c>
      <c r="K56" s="23">
        <f t="shared" si="7"/>
        <v>105518.44736400001</v>
      </c>
      <c r="L56" s="85"/>
      <c r="M56" s="86"/>
      <c r="N56" s="81"/>
    </row>
    <row r="57" spans="1:14" ht="13.5">
      <c r="B57" s="3"/>
      <c r="D57" s="7"/>
      <c r="E57" s="7"/>
      <c r="F57" s="7"/>
      <c r="G57" s="7"/>
      <c r="H57" s="7"/>
      <c r="I57" s="7"/>
      <c r="J57" s="8"/>
      <c r="L57" s="57" t="s">
        <v>115</v>
      </c>
      <c r="M57" s="86"/>
      <c r="N57" s="81"/>
    </row>
    <row r="58" spans="1:14" ht="16.5" thickBot="1">
      <c r="A58" s="222" t="s">
        <v>28</v>
      </c>
      <c r="B58" s="223"/>
      <c r="C58" s="223"/>
      <c r="D58" s="223"/>
      <c r="E58" s="223"/>
      <c r="F58" s="223"/>
      <c r="G58" s="223"/>
      <c r="H58" s="223"/>
      <c r="I58" s="223"/>
      <c r="J58" s="224"/>
      <c r="K58" s="79"/>
      <c r="L58" s="81"/>
      <c r="M58" s="81"/>
      <c r="N58" s="81"/>
    </row>
    <row r="59" spans="1:14" ht="13.5" thickBot="1">
      <c r="A59" s="225" t="s">
        <v>15</v>
      </c>
      <c r="B59" s="226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95" t="s">
        <v>74</v>
      </c>
      <c r="L59" s="84"/>
      <c r="M59" s="87"/>
      <c r="N59" s="81"/>
    </row>
    <row r="60" spans="1:14" ht="13.5" thickBot="1">
      <c r="A60" s="116" t="s">
        <v>33</v>
      </c>
      <c r="B60" s="117" t="s">
        <v>91</v>
      </c>
      <c r="C60" s="46">
        <v>0.92</v>
      </c>
      <c r="D60" s="118">
        <v>107960</v>
      </c>
      <c r="E60" s="119">
        <v>0</v>
      </c>
      <c r="F60" s="47">
        <v>1400</v>
      </c>
      <c r="G60" s="47">
        <f>(D60-E60-F60)*12.36%</f>
        <v>13170.815999999999</v>
      </c>
      <c r="H60" s="47">
        <v>2007.19</v>
      </c>
      <c r="I60" s="47">
        <f t="shared" ref="I60:I69" si="9">(D60-E60-F60+G60+H60)*0.5%</f>
        <v>608.69002999999998</v>
      </c>
      <c r="J60" s="48">
        <f t="shared" ref="J60:J69" si="10">D60-E60-F60+G60+H60+I60</f>
        <v>122346.69602999999</v>
      </c>
      <c r="K60" s="49">
        <f t="shared" ref="K60:K69" si="11">J60-G60</f>
        <v>109175.88003</v>
      </c>
      <c r="L60" s="85"/>
      <c r="M60" s="86"/>
      <c r="N60" s="131"/>
    </row>
    <row r="61" spans="1:14" ht="14.25" customHeight="1" thickBot="1">
      <c r="A61" s="24" t="s">
        <v>33</v>
      </c>
      <c r="B61" s="18" t="s">
        <v>90</v>
      </c>
      <c r="C61" s="27">
        <v>2</v>
      </c>
      <c r="D61" s="104">
        <v>107960</v>
      </c>
      <c r="E61" s="17">
        <v>0</v>
      </c>
      <c r="F61" s="5">
        <v>1400</v>
      </c>
      <c r="G61" s="5">
        <f t="shared" ref="G61:G69" si="12">(D61-E61-F61)*12.36%</f>
        <v>13170.815999999999</v>
      </c>
      <c r="H61" s="47">
        <v>2007.19</v>
      </c>
      <c r="I61" s="5">
        <f>(D61-E61-F61+G61+H61)*0.5%</f>
        <v>608.69002999999998</v>
      </c>
      <c r="J61" s="6">
        <f>D61-E61-F61+G61+H61+I61</f>
        <v>122346.69602999999</v>
      </c>
      <c r="K61" s="15">
        <f>J61-G61</f>
        <v>109175.88003</v>
      </c>
      <c r="L61" s="85"/>
      <c r="M61" s="86"/>
      <c r="N61" s="131"/>
    </row>
    <row r="62" spans="1:14" ht="14.25" customHeight="1" thickBot="1">
      <c r="A62" s="24" t="s">
        <v>33</v>
      </c>
      <c r="B62" s="18" t="s">
        <v>158</v>
      </c>
      <c r="C62" s="27">
        <v>2</v>
      </c>
      <c r="D62" s="104">
        <v>108457</v>
      </c>
      <c r="E62" s="17">
        <v>0</v>
      </c>
      <c r="F62" s="5">
        <v>1400</v>
      </c>
      <c r="G62" s="5">
        <f>(D62-E62-F62)*12.36%</f>
        <v>13232.245199999999</v>
      </c>
      <c r="H62" s="47">
        <v>2007.19</v>
      </c>
      <c r="I62" s="5">
        <f>(D62-E62-F62+G62+H62)*0.5%</f>
        <v>611.48217600000009</v>
      </c>
      <c r="J62" s="6">
        <f>D62-E62-F62+G62+H62+I62</f>
        <v>122907.91737600001</v>
      </c>
      <c r="K62" s="15">
        <f>J62-G62</f>
        <v>109675.67217600001</v>
      </c>
      <c r="L62" s="85"/>
      <c r="M62" s="86"/>
      <c r="N62" s="131"/>
    </row>
    <row r="63" spans="1:14" ht="13.5" customHeight="1" thickBot="1">
      <c r="A63" s="24" t="s">
        <v>82</v>
      </c>
      <c r="B63" s="18" t="s">
        <v>13</v>
      </c>
      <c r="C63" s="27">
        <v>4.2</v>
      </c>
      <c r="D63" s="104">
        <v>108159</v>
      </c>
      <c r="E63" s="17">
        <v>0</v>
      </c>
      <c r="F63" s="5">
        <v>1400</v>
      </c>
      <c r="G63" s="5">
        <f t="shared" si="12"/>
        <v>13195.412399999999</v>
      </c>
      <c r="H63" s="47">
        <v>2007.19</v>
      </c>
      <c r="I63" s="5">
        <f t="shared" si="9"/>
        <v>609.80801200000008</v>
      </c>
      <c r="J63" s="6">
        <f t="shared" si="10"/>
        <v>122571.410412</v>
      </c>
      <c r="K63" s="15">
        <f t="shared" si="11"/>
        <v>109375.998012</v>
      </c>
      <c r="L63" s="85"/>
      <c r="M63" s="86"/>
      <c r="N63" s="131"/>
    </row>
    <row r="64" spans="1:14" ht="13.5" thickBot="1">
      <c r="A64" s="24" t="s">
        <v>40</v>
      </c>
      <c r="B64" s="18" t="s">
        <v>39</v>
      </c>
      <c r="C64" s="27">
        <v>6.5</v>
      </c>
      <c r="D64" s="104">
        <v>111042</v>
      </c>
      <c r="E64" s="17">
        <v>0</v>
      </c>
      <c r="F64" s="5">
        <v>1400</v>
      </c>
      <c r="G64" s="5">
        <f t="shared" si="12"/>
        <v>13551.751199999999</v>
      </c>
      <c r="H64" s="47">
        <v>2007.19</v>
      </c>
      <c r="I64" s="5">
        <f t="shared" si="9"/>
        <v>626.00470600000006</v>
      </c>
      <c r="J64" s="6">
        <f t="shared" si="10"/>
        <v>125826.94590600001</v>
      </c>
      <c r="K64" s="15">
        <f t="shared" si="11"/>
        <v>112275.19470600001</v>
      </c>
      <c r="L64" s="85"/>
      <c r="M64" s="86"/>
      <c r="N64" s="131"/>
    </row>
    <row r="65" spans="1:14" ht="13.5" thickBot="1">
      <c r="A65" s="24" t="s">
        <v>81</v>
      </c>
      <c r="B65" s="18" t="s">
        <v>87</v>
      </c>
      <c r="C65" s="27">
        <v>30</v>
      </c>
      <c r="D65" s="104">
        <v>115476</v>
      </c>
      <c r="E65" s="17">
        <v>0</v>
      </c>
      <c r="F65" s="5">
        <v>1400</v>
      </c>
      <c r="G65" s="5">
        <f t="shared" si="12"/>
        <v>14099.793599999999</v>
      </c>
      <c r="H65" s="47">
        <v>2007.19</v>
      </c>
      <c r="I65" s="5">
        <f>(D65-E65-F65+G65+H65)*0.5%</f>
        <v>650.91491800000006</v>
      </c>
      <c r="J65" s="6">
        <f>D65-E65-F65+G65+H65+I65</f>
        <v>130833.898518</v>
      </c>
      <c r="K65" s="15">
        <f>J65-G65</f>
        <v>116734.104918</v>
      </c>
      <c r="L65" s="81"/>
      <c r="M65" s="81"/>
      <c r="N65" s="131"/>
    </row>
    <row r="66" spans="1:14" ht="13.5" thickBot="1">
      <c r="A66" s="24" t="s">
        <v>81</v>
      </c>
      <c r="B66" s="18" t="s">
        <v>80</v>
      </c>
      <c r="C66" s="27">
        <v>50</v>
      </c>
      <c r="D66" s="104">
        <v>115775</v>
      </c>
      <c r="E66" s="17">
        <v>0</v>
      </c>
      <c r="F66" s="5">
        <v>1400</v>
      </c>
      <c r="G66" s="5">
        <f t="shared" si="12"/>
        <v>14136.749999999998</v>
      </c>
      <c r="H66" s="47">
        <v>2007.19</v>
      </c>
      <c r="I66" s="5">
        <f t="shared" si="9"/>
        <v>652.59469999999999</v>
      </c>
      <c r="J66" s="6">
        <f t="shared" si="10"/>
        <v>131171.53469999999</v>
      </c>
      <c r="K66" s="15">
        <f t="shared" si="11"/>
        <v>117034.78469999999</v>
      </c>
      <c r="L66" s="81"/>
      <c r="M66" s="81"/>
      <c r="N66" s="131"/>
    </row>
    <row r="67" spans="1:14" ht="13.5" thickBot="1">
      <c r="A67" s="24" t="s">
        <v>2</v>
      </c>
      <c r="B67" s="18" t="s">
        <v>32</v>
      </c>
      <c r="C67" s="27" t="s">
        <v>30</v>
      </c>
      <c r="D67" s="104">
        <v>103681</v>
      </c>
      <c r="E67" s="17">
        <v>0</v>
      </c>
      <c r="F67" s="17">
        <v>0</v>
      </c>
      <c r="G67" s="5">
        <f t="shared" si="12"/>
        <v>12814.971599999999</v>
      </c>
      <c r="H67" s="47">
        <v>2007.19</v>
      </c>
      <c r="I67" s="5">
        <f t="shared" si="9"/>
        <v>592.51580799999999</v>
      </c>
      <c r="J67" s="6">
        <f t="shared" si="10"/>
        <v>119095.677408</v>
      </c>
      <c r="K67" s="15">
        <f t="shared" si="11"/>
        <v>106280.705808</v>
      </c>
      <c r="L67" s="81"/>
      <c r="M67" s="81"/>
      <c r="N67" s="131"/>
    </row>
    <row r="68" spans="1:14" ht="13.5" thickBot="1">
      <c r="A68" s="24" t="s">
        <v>2</v>
      </c>
      <c r="B68" s="18" t="s">
        <v>34</v>
      </c>
      <c r="C68" s="27" t="s">
        <v>30</v>
      </c>
      <c r="D68" s="104">
        <v>105371</v>
      </c>
      <c r="E68" s="17">
        <v>0</v>
      </c>
      <c r="F68" s="17">
        <v>0</v>
      </c>
      <c r="G68" s="5">
        <f t="shared" si="12"/>
        <v>13023.855599999999</v>
      </c>
      <c r="H68" s="47">
        <v>2007.19</v>
      </c>
      <c r="I68" s="5">
        <f t="shared" si="9"/>
        <v>602.01022799999998</v>
      </c>
      <c r="J68" s="6">
        <f t="shared" si="10"/>
        <v>121004.055828</v>
      </c>
      <c r="K68" s="15">
        <f t="shared" si="11"/>
        <v>107980.200228</v>
      </c>
      <c r="L68" s="81"/>
      <c r="M68" s="81"/>
      <c r="N68" s="131"/>
    </row>
    <row r="69" spans="1:14" ht="13.5" thickBot="1">
      <c r="A69" s="53" t="s">
        <v>2</v>
      </c>
      <c r="B69" s="25" t="s">
        <v>35</v>
      </c>
      <c r="C69" s="28" t="s">
        <v>30</v>
      </c>
      <c r="D69" s="105">
        <v>104229</v>
      </c>
      <c r="E69" s="26">
        <v>0</v>
      </c>
      <c r="F69" s="26">
        <v>0</v>
      </c>
      <c r="G69" s="22">
        <f t="shared" si="12"/>
        <v>12882.704399999999</v>
      </c>
      <c r="H69" s="47">
        <v>2007.19</v>
      </c>
      <c r="I69" s="22">
        <f t="shared" si="9"/>
        <v>595.594472</v>
      </c>
      <c r="J69" s="32">
        <f t="shared" si="10"/>
        <v>119714.488872</v>
      </c>
      <c r="K69" s="23">
        <f t="shared" si="11"/>
        <v>106831.784472</v>
      </c>
      <c r="L69" s="81"/>
      <c r="M69" s="81"/>
      <c r="N69" s="131"/>
    </row>
    <row r="70" spans="1:14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4" ht="13.5">
      <c r="A71" s="57"/>
      <c r="B71" s="106"/>
      <c r="C71" s="81"/>
      <c r="D71" s="110"/>
      <c r="E71" s="12"/>
      <c r="F71" s="12"/>
      <c r="G71" s="12"/>
      <c r="H71" s="12"/>
      <c r="I71" s="12"/>
      <c r="J71" s="19"/>
      <c r="K71" s="19"/>
    </row>
    <row r="72" spans="1:14" ht="15">
      <c r="A72" s="16"/>
      <c r="B72" s="16"/>
      <c r="C72" s="16"/>
    </row>
    <row r="73" spans="1:14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4">
      <c r="A74" s="132"/>
      <c r="B74" s="81"/>
      <c r="C74" s="132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</row>
    <row r="75" spans="1:14">
      <c r="A75" s="133"/>
      <c r="B75" s="133"/>
      <c r="C75" s="134"/>
      <c r="D75" s="135"/>
      <c r="E75" s="135"/>
      <c r="F75" s="135"/>
      <c r="G75" s="135"/>
      <c r="H75" s="135"/>
      <c r="I75" s="135"/>
      <c r="J75" s="134"/>
      <c r="K75" s="136"/>
      <c r="L75" s="81"/>
      <c r="M75" s="81"/>
      <c r="N75" s="81"/>
    </row>
    <row r="76" spans="1:14">
      <c r="A76" s="87"/>
      <c r="B76" s="137"/>
      <c r="C76" s="69"/>
      <c r="D76" s="130"/>
      <c r="E76" s="130"/>
      <c r="F76" s="12"/>
      <c r="G76" s="12"/>
      <c r="H76" s="12"/>
      <c r="I76" s="12"/>
      <c r="J76" s="19"/>
      <c r="K76" s="19"/>
      <c r="L76" s="81"/>
      <c r="M76" s="81"/>
      <c r="N76" s="81"/>
    </row>
    <row r="77" spans="1:14">
      <c r="A77" s="138"/>
      <c r="B77" s="137"/>
      <c r="C77" s="69"/>
      <c r="D77" s="130"/>
      <c r="E77" s="12"/>
      <c r="F77" s="12"/>
      <c r="G77" s="12"/>
      <c r="H77" s="12"/>
      <c r="I77" s="12"/>
      <c r="J77" s="19"/>
      <c r="K77" s="19"/>
      <c r="L77" s="81"/>
      <c r="M77" s="81"/>
      <c r="N77" s="81"/>
    </row>
    <row r="78" spans="1:14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1:14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>
      <c r="A80" s="132"/>
      <c r="B80" s="81"/>
      <c r="C80" s="132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>
      <c r="A82" s="133"/>
      <c r="B82" s="133"/>
      <c r="C82" s="135"/>
      <c r="D82" s="135"/>
      <c r="E82" s="135"/>
      <c r="F82" s="135"/>
      <c r="G82" s="135"/>
      <c r="H82" s="135"/>
      <c r="I82" s="135"/>
      <c r="J82" s="134"/>
      <c r="K82" s="136"/>
      <c r="L82" s="81"/>
      <c r="M82" s="81"/>
      <c r="N82" s="81"/>
    </row>
    <row r="83" spans="1:14">
      <c r="A83" s="68"/>
      <c r="B83" s="68"/>
      <c r="C83" s="69"/>
      <c r="D83" s="131"/>
      <c r="E83" s="70"/>
      <c r="F83" s="12"/>
      <c r="G83" s="12"/>
      <c r="H83" s="12"/>
      <c r="I83" s="12"/>
      <c r="J83" s="19"/>
      <c r="K83" s="19"/>
      <c r="L83" s="81"/>
      <c r="M83" s="81"/>
      <c r="N83" s="81"/>
    </row>
    <row r="84" spans="1:14">
      <c r="A84" s="68"/>
      <c r="B84" s="68"/>
      <c r="C84" s="69"/>
      <c r="D84" s="131"/>
      <c r="E84" s="70"/>
      <c r="F84" s="12"/>
      <c r="G84" s="12"/>
      <c r="H84" s="12"/>
      <c r="I84" s="12"/>
      <c r="J84" s="19"/>
      <c r="K84" s="19"/>
      <c r="L84" s="81"/>
      <c r="M84" s="81"/>
      <c r="N84" s="81"/>
    </row>
    <row r="85" spans="1:14">
      <c r="A85" s="68"/>
      <c r="B85" s="68"/>
      <c r="C85" s="69"/>
      <c r="D85" s="131"/>
      <c r="E85" s="70"/>
      <c r="F85" s="12"/>
      <c r="G85" s="12"/>
      <c r="H85" s="12"/>
      <c r="I85" s="12"/>
      <c r="J85" s="19"/>
      <c r="K85" s="19"/>
      <c r="L85" s="81"/>
      <c r="M85" s="81"/>
      <c r="N85" s="81"/>
    </row>
    <row r="86" spans="1:14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14">
      <c r="A88" s="132"/>
      <c r="B88" s="81"/>
      <c r="C88" s="132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>
      <c r="A89" s="133"/>
      <c r="B89" s="133"/>
      <c r="C89" s="134"/>
      <c r="D89" s="135"/>
      <c r="E89" s="135"/>
      <c r="F89" s="135"/>
      <c r="G89" s="135"/>
      <c r="H89" s="135"/>
      <c r="I89" s="135"/>
      <c r="J89" s="134"/>
      <c r="K89" s="136"/>
      <c r="L89" s="81"/>
      <c r="M89" s="81"/>
      <c r="N89" s="81"/>
    </row>
    <row r="90" spans="1:14">
      <c r="A90" s="87"/>
      <c r="B90" s="137"/>
      <c r="C90" s="69"/>
      <c r="D90" s="130"/>
      <c r="E90" s="130"/>
      <c r="F90" s="12"/>
      <c r="G90" s="12"/>
      <c r="H90" s="12"/>
      <c r="I90" s="12"/>
      <c r="J90" s="19"/>
      <c r="K90" s="19"/>
      <c r="L90" s="81"/>
      <c r="M90" s="81"/>
      <c r="N90" s="81"/>
    </row>
    <row r="91" spans="1:14">
      <c r="A91" s="138"/>
      <c r="B91" s="137"/>
      <c r="C91" s="69"/>
      <c r="D91" s="130"/>
      <c r="E91" s="12"/>
      <c r="F91" s="12"/>
      <c r="G91" s="12"/>
      <c r="H91" s="12"/>
      <c r="I91" s="12"/>
      <c r="J91" s="19"/>
      <c r="K91" s="19"/>
      <c r="L91" s="81"/>
      <c r="M91" s="81"/>
      <c r="N91" s="81"/>
    </row>
    <row r="92" spans="1:14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</row>
  </sheetData>
  <mergeCells count="16">
    <mergeCell ref="A58:J58"/>
    <mergeCell ref="A59:B59"/>
    <mergeCell ref="A11:B11"/>
    <mergeCell ref="A31:J31"/>
    <mergeCell ref="L9:N10"/>
    <mergeCell ref="L32:N33"/>
    <mergeCell ref="A9:K9"/>
    <mergeCell ref="A32:B32"/>
    <mergeCell ref="A10:I10"/>
    <mergeCell ref="L52:M52"/>
    <mergeCell ref="B5:K5"/>
    <mergeCell ref="A6:K6"/>
    <mergeCell ref="A1:K1"/>
    <mergeCell ref="A2:K2"/>
    <mergeCell ref="B3:K3"/>
    <mergeCell ref="B4:K4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opLeftCell="B1" workbookViewId="0">
      <selection activeCell="P1" sqref="P1:Q65536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3" max="13" width="15.5703125" customWidth="1"/>
    <col min="14" max="14" width="13.42578125" customWidth="1"/>
  </cols>
  <sheetData>
    <row r="1" spans="1:14" ht="23.25">
      <c r="A1" s="204" t="s">
        <v>110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80"/>
      <c r="N1" s="80"/>
    </row>
    <row r="2" spans="1:14" ht="16.5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81"/>
      <c r="N2" s="81"/>
    </row>
    <row r="3" spans="1:14" ht="15">
      <c r="A3" s="88"/>
      <c r="B3" s="201" t="s">
        <v>106</v>
      </c>
      <c r="C3" s="201"/>
      <c r="D3" s="201"/>
      <c r="E3" s="201"/>
      <c r="F3" s="201"/>
      <c r="G3" s="201"/>
      <c r="H3" s="201"/>
      <c r="I3" s="201"/>
      <c r="J3" s="201"/>
      <c r="K3" s="201"/>
      <c r="L3" s="81"/>
      <c r="M3" s="81"/>
      <c r="N3" s="81"/>
    </row>
    <row r="4" spans="1:14" ht="15">
      <c r="A4" s="88"/>
      <c r="B4" s="201" t="s">
        <v>107</v>
      </c>
      <c r="C4" s="201"/>
      <c r="D4" s="201"/>
      <c r="E4" s="201"/>
      <c r="F4" s="201"/>
      <c r="G4" s="201"/>
      <c r="H4" s="201"/>
      <c r="I4" s="201"/>
      <c r="J4" s="201"/>
      <c r="K4" s="201"/>
      <c r="L4" s="81"/>
      <c r="M4" s="81"/>
      <c r="N4" s="81"/>
    </row>
    <row r="5" spans="1:14" ht="15">
      <c r="A5" s="88"/>
      <c r="B5" s="201" t="s">
        <v>108</v>
      </c>
      <c r="C5" s="201"/>
      <c r="D5" s="201"/>
      <c r="E5" s="201"/>
      <c r="F5" s="201"/>
      <c r="G5" s="201"/>
      <c r="H5" s="201"/>
      <c r="I5" s="201"/>
      <c r="J5" s="201"/>
      <c r="K5" s="201"/>
      <c r="L5" s="81"/>
      <c r="M5" s="81"/>
      <c r="N5" s="81"/>
    </row>
    <row r="6" spans="1:14" ht="18.75" thickBot="1">
      <c r="A6" s="202" t="s">
        <v>109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"/>
      <c r="M6" s="2"/>
      <c r="N6" s="2"/>
    </row>
    <row r="7" spans="1:14" ht="13.5" thickBot="1">
      <c r="L7" s="146"/>
      <c r="M7" s="80"/>
      <c r="N7" s="1"/>
    </row>
    <row r="8" spans="1:14" ht="16.5" customHeight="1" thickBot="1">
      <c r="A8" s="214" t="s">
        <v>199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08" t="s">
        <v>159</v>
      </c>
      <c r="M8" s="209"/>
      <c r="N8" s="210"/>
    </row>
    <row r="9" spans="1:14" ht="16.5" customHeight="1" thickBot="1">
      <c r="A9" s="218" t="s">
        <v>85</v>
      </c>
      <c r="B9" s="219"/>
      <c r="C9" s="219"/>
      <c r="D9" s="219"/>
      <c r="E9" s="219"/>
      <c r="F9" s="219"/>
      <c r="G9" s="219"/>
      <c r="H9" s="219"/>
      <c r="I9" s="220"/>
      <c r="J9" s="29"/>
      <c r="K9" s="80"/>
      <c r="L9" s="211"/>
      <c r="M9" s="212"/>
      <c r="N9" s="213"/>
    </row>
    <row r="10" spans="1:14" ht="17.25" thickBot="1">
      <c r="A10" s="227" t="s">
        <v>15</v>
      </c>
      <c r="B10" s="226"/>
      <c r="C10" s="43" t="s">
        <v>8</v>
      </c>
      <c r="D10" s="42" t="s">
        <v>0</v>
      </c>
      <c r="E10" s="42" t="s">
        <v>75</v>
      </c>
      <c r="F10" s="42" t="s">
        <v>16</v>
      </c>
      <c r="G10" s="42" t="s">
        <v>141</v>
      </c>
      <c r="H10" s="42" t="s">
        <v>18</v>
      </c>
      <c r="I10" s="42" t="s">
        <v>17</v>
      </c>
      <c r="J10" s="43" t="s">
        <v>1</v>
      </c>
      <c r="K10" s="148" t="s">
        <v>74</v>
      </c>
      <c r="L10" s="64" t="s">
        <v>160</v>
      </c>
      <c r="M10" s="65"/>
      <c r="N10" s="142">
        <v>300</v>
      </c>
    </row>
    <row r="11" spans="1:14" ht="17.25" thickBot="1">
      <c r="A11" s="44" t="s">
        <v>206</v>
      </c>
      <c r="B11" s="176" t="s">
        <v>130</v>
      </c>
      <c r="C11" s="46">
        <v>11</v>
      </c>
      <c r="D11" s="111">
        <v>103614</v>
      </c>
      <c r="E11" s="47">
        <v>0</v>
      </c>
      <c r="F11" s="47">
        <v>1400</v>
      </c>
      <c r="G11" s="47">
        <f>(D11-E11-F11)*12.36%</f>
        <v>12633.650399999999</v>
      </c>
      <c r="H11" s="47">
        <v>2007.19</v>
      </c>
      <c r="I11" s="47">
        <f t="shared" ref="I11:I28" si="0">(D11-E11-F11+G11+H11)*0.5%</f>
        <v>584.27420200000006</v>
      </c>
      <c r="J11" s="48">
        <f t="shared" ref="J11:J28" si="1">D11-E11-F11+G11+H11+I11</f>
        <v>117439.114602</v>
      </c>
      <c r="K11" s="49">
        <f t="shared" ref="K11:K28" si="2">J11-G11</f>
        <v>104805.464202</v>
      </c>
      <c r="L11" s="67" t="s">
        <v>161</v>
      </c>
      <c r="M11" s="67"/>
      <c r="N11" s="143">
        <v>400</v>
      </c>
    </row>
    <row r="12" spans="1:14" ht="17.25" thickBot="1">
      <c r="A12" s="13" t="s">
        <v>206</v>
      </c>
      <c r="B12" s="177" t="s">
        <v>126</v>
      </c>
      <c r="C12" s="27" t="s">
        <v>129</v>
      </c>
      <c r="D12" s="99">
        <v>102818</v>
      </c>
      <c r="E12" s="5">
        <v>0</v>
      </c>
      <c r="F12" s="5">
        <v>1400</v>
      </c>
      <c r="G12" s="5">
        <f t="shared" ref="G12:G28" si="3">(D12-E12-F12)*12.36%</f>
        <v>12535.264799999999</v>
      </c>
      <c r="H12" s="47">
        <v>2007.19</v>
      </c>
      <c r="I12" s="5">
        <f t="shared" si="0"/>
        <v>579.80227400000001</v>
      </c>
      <c r="J12" s="6">
        <f t="shared" si="1"/>
        <v>116540.25707400001</v>
      </c>
      <c r="K12" s="15">
        <f t="shared" si="2"/>
        <v>104004.992274</v>
      </c>
      <c r="L12" s="67" t="s">
        <v>162</v>
      </c>
      <c r="M12" s="67"/>
      <c r="N12" s="143">
        <v>500</v>
      </c>
    </row>
    <row r="13" spans="1:14" ht="17.25" thickBot="1">
      <c r="A13" s="13" t="s">
        <v>206</v>
      </c>
      <c r="B13" s="177" t="s">
        <v>22</v>
      </c>
      <c r="C13" s="27">
        <v>6</v>
      </c>
      <c r="D13" s="99">
        <v>103769</v>
      </c>
      <c r="E13" s="5">
        <v>0</v>
      </c>
      <c r="F13" s="5">
        <v>1400</v>
      </c>
      <c r="G13" s="5">
        <f t="shared" si="3"/>
        <v>12652.808399999998</v>
      </c>
      <c r="H13" s="47">
        <v>2007.19</v>
      </c>
      <c r="I13" s="5">
        <f t="shared" si="0"/>
        <v>585.144992</v>
      </c>
      <c r="J13" s="6">
        <f t="shared" si="1"/>
        <v>117614.143392</v>
      </c>
      <c r="K13" s="15">
        <f t="shared" si="2"/>
        <v>104961.334992</v>
      </c>
      <c r="L13" s="67" t="s">
        <v>163</v>
      </c>
      <c r="M13" s="67"/>
      <c r="N13" s="143">
        <v>600</v>
      </c>
    </row>
    <row r="14" spans="1:14" ht="17.25" thickBot="1">
      <c r="A14" s="13" t="s">
        <v>206</v>
      </c>
      <c r="B14" s="177" t="s">
        <v>23</v>
      </c>
      <c r="C14" s="27">
        <v>3</v>
      </c>
      <c r="D14" s="99">
        <v>103766</v>
      </c>
      <c r="E14" s="5">
        <v>0</v>
      </c>
      <c r="F14" s="5">
        <v>1400</v>
      </c>
      <c r="G14" s="5">
        <f t="shared" si="3"/>
        <v>12652.437599999999</v>
      </c>
      <c r="H14" s="47">
        <v>2007.19</v>
      </c>
      <c r="I14" s="5">
        <f t="shared" si="0"/>
        <v>585.12813800000004</v>
      </c>
      <c r="J14" s="6">
        <f t="shared" si="1"/>
        <v>117610.75573800001</v>
      </c>
      <c r="K14" s="15">
        <f t="shared" si="2"/>
        <v>104958.318138</v>
      </c>
      <c r="L14" s="67" t="s">
        <v>164</v>
      </c>
      <c r="M14" s="67"/>
      <c r="N14" s="143">
        <v>700</v>
      </c>
    </row>
    <row r="15" spans="1:14" ht="17.25" thickBot="1">
      <c r="A15" s="13" t="s">
        <v>7</v>
      </c>
      <c r="B15" s="177" t="s">
        <v>19</v>
      </c>
      <c r="C15" s="27">
        <v>3</v>
      </c>
      <c r="D15" s="99">
        <v>109534</v>
      </c>
      <c r="E15" s="99">
        <v>4000</v>
      </c>
      <c r="F15" s="5">
        <v>1400</v>
      </c>
      <c r="G15" s="5">
        <f t="shared" si="3"/>
        <v>12870.962399999999</v>
      </c>
      <c r="H15" s="47">
        <v>2007.19</v>
      </c>
      <c r="I15" s="5">
        <f t="shared" si="0"/>
        <v>595.06076200000007</v>
      </c>
      <c r="J15" s="6">
        <f t="shared" si="1"/>
        <v>119607.213162</v>
      </c>
      <c r="K15" s="15">
        <f t="shared" si="2"/>
        <v>106736.250762</v>
      </c>
      <c r="L15" s="67" t="s">
        <v>165</v>
      </c>
      <c r="M15" s="67"/>
      <c r="N15" s="143">
        <v>800</v>
      </c>
    </row>
    <row r="16" spans="1:14" ht="17.25" thickBot="1">
      <c r="A16" s="13" t="s">
        <v>20</v>
      </c>
      <c r="B16" s="177" t="s">
        <v>21</v>
      </c>
      <c r="C16" s="27">
        <v>11</v>
      </c>
      <c r="D16" s="99">
        <v>106447</v>
      </c>
      <c r="E16" s="5">
        <v>0</v>
      </c>
      <c r="F16" s="5">
        <v>1400</v>
      </c>
      <c r="G16" s="5">
        <f t="shared" si="3"/>
        <v>12983.809199999998</v>
      </c>
      <c r="H16" s="47">
        <v>2007.19</v>
      </c>
      <c r="I16" s="5">
        <f t="shared" si="0"/>
        <v>600.18999600000006</v>
      </c>
      <c r="J16" s="6">
        <f t="shared" si="1"/>
        <v>120638.18919600001</v>
      </c>
      <c r="K16" s="15">
        <f t="shared" si="2"/>
        <v>107654.379996</v>
      </c>
      <c r="L16" s="83" t="s">
        <v>166</v>
      </c>
      <c r="M16" s="83"/>
      <c r="N16" s="145">
        <v>900</v>
      </c>
    </row>
    <row r="17" spans="1:14" ht="13.5" thickBot="1">
      <c r="A17" s="13" t="s">
        <v>207</v>
      </c>
      <c r="B17" s="177" t="s">
        <v>89</v>
      </c>
      <c r="C17" s="27">
        <v>12</v>
      </c>
      <c r="D17" s="99">
        <v>108985</v>
      </c>
      <c r="E17" s="5">
        <v>0</v>
      </c>
      <c r="F17" s="5">
        <v>1400</v>
      </c>
      <c r="G17" s="5">
        <f t="shared" si="3"/>
        <v>13297.505999999999</v>
      </c>
      <c r="H17" s="47">
        <v>2007.19</v>
      </c>
      <c r="I17" s="5">
        <f t="shared" si="0"/>
        <v>614.44848000000002</v>
      </c>
      <c r="J17" s="6">
        <f t="shared" si="1"/>
        <v>123504.14448</v>
      </c>
      <c r="K17" s="15">
        <f t="shared" si="2"/>
        <v>110206.63848000001</v>
      </c>
    </row>
    <row r="18" spans="1:14" ht="17.25" thickBot="1">
      <c r="A18" s="13" t="s">
        <v>123</v>
      </c>
      <c r="B18" s="177" t="s">
        <v>122</v>
      </c>
      <c r="C18" s="27">
        <v>1.9</v>
      </c>
      <c r="D18" s="99">
        <v>109682</v>
      </c>
      <c r="E18" s="5">
        <v>0</v>
      </c>
      <c r="F18" s="5">
        <v>1400</v>
      </c>
      <c r="G18" s="5">
        <f t="shared" si="3"/>
        <v>13383.655199999999</v>
      </c>
      <c r="H18" s="47">
        <v>2007.19</v>
      </c>
      <c r="I18" s="5">
        <f t="shared" si="0"/>
        <v>618.36422600000003</v>
      </c>
      <c r="J18" s="6">
        <f t="shared" si="1"/>
        <v>124291.209426</v>
      </c>
      <c r="K18" s="15">
        <f t="shared" si="2"/>
        <v>110907.55422600001</v>
      </c>
      <c r="L18" s="71"/>
      <c r="M18" s="71"/>
      <c r="N18" s="72"/>
    </row>
    <row r="19" spans="1:14" ht="17.25" thickBot="1">
      <c r="A19" s="13" t="s">
        <v>207</v>
      </c>
      <c r="B19" s="177" t="s">
        <v>124</v>
      </c>
      <c r="C19" s="27"/>
      <c r="D19" s="99">
        <v>105801</v>
      </c>
      <c r="E19" s="5">
        <v>0</v>
      </c>
      <c r="F19" s="5">
        <v>1400</v>
      </c>
      <c r="G19" s="5">
        <f t="shared" si="3"/>
        <v>12903.963599999999</v>
      </c>
      <c r="H19" s="47">
        <v>2007.19</v>
      </c>
      <c r="I19" s="5">
        <f>(D19-E19-F19+G19+H19)*0.5%</f>
        <v>596.56076800000005</v>
      </c>
      <c r="J19" s="6">
        <f>D19-E19-F19+G19+H19+I19</f>
        <v>119908.714368</v>
      </c>
      <c r="K19" s="15">
        <f>J19-G19</f>
        <v>107004.750768</v>
      </c>
      <c r="L19" s="71"/>
      <c r="M19" s="71"/>
      <c r="N19" s="72"/>
    </row>
    <row r="20" spans="1:14" ht="17.25" thickBot="1">
      <c r="A20" s="13" t="s">
        <v>133</v>
      </c>
      <c r="B20" s="177" t="s">
        <v>132</v>
      </c>
      <c r="C20" s="27">
        <v>12</v>
      </c>
      <c r="D20" s="99">
        <v>106217</v>
      </c>
      <c r="E20" s="5">
        <v>0</v>
      </c>
      <c r="F20" s="5">
        <v>1400</v>
      </c>
      <c r="G20" s="5">
        <f t="shared" si="3"/>
        <v>12955.381199999998</v>
      </c>
      <c r="H20" s="47">
        <v>2007.19</v>
      </c>
      <c r="I20" s="5">
        <f>(D20-E20-F20+G20+H20)*0.5%</f>
        <v>598.89785600000005</v>
      </c>
      <c r="J20" s="6">
        <f>D20-E20-F20+G20+H20+I20</f>
        <v>120378.469056</v>
      </c>
      <c r="K20" s="15">
        <f>J20-G20</f>
        <v>107423.087856</v>
      </c>
      <c r="L20" s="71"/>
      <c r="M20" s="71"/>
      <c r="N20" s="72"/>
    </row>
    <row r="21" spans="1:14" ht="17.25" thickBot="1">
      <c r="A21" s="13" t="s">
        <v>133</v>
      </c>
      <c r="B21" s="177" t="s">
        <v>134</v>
      </c>
      <c r="C21" s="27">
        <v>12</v>
      </c>
      <c r="D21" s="99">
        <v>106595</v>
      </c>
      <c r="E21" s="5">
        <v>0</v>
      </c>
      <c r="F21" s="5">
        <v>1400</v>
      </c>
      <c r="G21" s="5">
        <f t="shared" si="3"/>
        <v>13002.101999999999</v>
      </c>
      <c r="H21" s="47">
        <v>2007.19</v>
      </c>
      <c r="I21" s="5">
        <f>(D21-E21-F21+G21+H21)*0.5%</f>
        <v>601.02146000000005</v>
      </c>
      <c r="J21" s="6">
        <f>D21-E21-F21+G21+H21+I21</f>
        <v>120805.31346</v>
      </c>
      <c r="K21" s="15">
        <f>J21-G21</f>
        <v>107803.21146000001</v>
      </c>
      <c r="L21" s="71"/>
      <c r="M21" s="71"/>
      <c r="N21" s="72"/>
    </row>
    <row r="22" spans="1:14" ht="17.25" thickBot="1">
      <c r="A22" s="13" t="s">
        <v>133</v>
      </c>
      <c r="B22" s="177" t="s">
        <v>196</v>
      </c>
      <c r="C22" s="27">
        <v>10</v>
      </c>
      <c r="D22" s="99">
        <v>107891</v>
      </c>
      <c r="E22" s="5">
        <v>0</v>
      </c>
      <c r="F22" s="5">
        <v>1400</v>
      </c>
      <c r="G22" s="5">
        <f t="shared" si="3"/>
        <v>13162.287599999998</v>
      </c>
      <c r="H22" s="47">
        <v>2007.19</v>
      </c>
      <c r="I22" s="5">
        <f>(D22-E22-F22+G22+H22)*0.5%</f>
        <v>608.30238799999995</v>
      </c>
      <c r="J22" s="6">
        <f>D22-E22-F22+G22+H22+I22</f>
        <v>122268.77998799999</v>
      </c>
      <c r="K22" s="15">
        <f>J22-G22</f>
        <v>109106.492388</v>
      </c>
      <c r="L22" s="71"/>
      <c r="M22" s="71"/>
      <c r="N22" s="72"/>
    </row>
    <row r="23" spans="1:14" ht="17.25" thickBot="1">
      <c r="A23" s="13" t="s">
        <v>133</v>
      </c>
      <c r="B23" s="177" t="s">
        <v>104</v>
      </c>
      <c r="C23" s="27">
        <v>3</v>
      </c>
      <c r="D23" s="99">
        <v>106100</v>
      </c>
      <c r="E23" s="5">
        <v>0</v>
      </c>
      <c r="F23" s="5">
        <v>1400</v>
      </c>
      <c r="G23" s="5">
        <f t="shared" si="3"/>
        <v>12940.919999999998</v>
      </c>
      <c r="H23" s="47">
        <v>2007.19</v>
      </c>
      <c r="I23" s="5">
        <f t="shared" si="0"/>
        <v>598.24054999999998</v>
      </c>
      <c r="J23" s="6">
        <f t="shared" si="1"/>
        <v>120246.35055</v>
      </c>
      <c r="K23" s="15">
        <f t="shared" si="2"/>
        <v>107305.43055</v>
      </c>
      <c r="L23" s="71"/>
      <c r="M23" s="71"/>
      <c r="N23" s="72"/>
    </row>
    <row r="24" spans="1:14" ht="17.25" thickBot="1">
      <c r="A24" s="13" t="s">
        <v>133</v>
      </c>
      <c r="B24" s="177" t="s">
        <v>113</v>
      </c>
      <c r="C24" s="27">
        <v>8</v>
      </c>
      <c r="D24" s="99">
        <v>110627</v>
      </c>
      <c r="E24" s="5">
        <v>0</v>
      </c>
      <c r="F24" s="5">
        <v>1400</v>
      </c>
      <c r="G24" s="5">
        <f t="shared" si="3"/>
        <v>13500.457199999999</v>
      </c>
      <c r="H24" s="47">
        <v>2007.19</v>
      </c>
      <c r="I24" s="5">
        <f t="shared" si="0"/>
        <v>623.67323600000009</v>
      </c>
      <c r="J24" s="6">
        <f t="shared" si="1"/>
        <v>125358.32043600001</v>
      </c>
      <c r="K24" s="15">
        <f t="shared" si="2"/>
        <v>111857.863236</v>
      </c>
      <c r="L24" s="71"/>
      <c r="M24" s="71"/>
      <c r="N24" s="72"/>
    </row>
    <row r="25" spans="1:14" ht="17.25" thickBot="1">
      <c r="A25" s="13" t="s">
        <v>133</v>
      </c>
      <c r="B25" s="177" t="s">
        <v>131</v>
      </c>
      <c r="C25" s="27"/>
      <c r="D25" s="99">
        <v>106349</v>
      </c>
      <c r="E25" s="5">
        <v>0</v>
      </c>
      <c r="F25" s="5">
        <v>1400</v>
      </c>
      <c r="G25" s="5">
        <f t="shared" si="3"/>
        <v>12971.696399999999</v>
      </c>
      <c r="H25" s="47">
        <v>2007.19</v>
      </c>
      <c r="I25" s="5">
        <f>(D25-E25-F25+G25+H25)*0.5%</f>
        <v>599.63943200000006</v>
      </c>
      <c r="J25" s="6">
        <f>D25-E25-F25+G25+H25+I25</f>
        <v>120527.525832</v>
      </c>
      <c r="K25" s="15">
        <f>J25-G25</f>
        <v>107555.829432</v>
      </c>
      <c r="L25" s="71"/>
      <c r="M25" s="71"/>
      <c r="N25" s="72"/>
    </row>
    <row r="26" spans="1:14" ht="17.25" thickBot="1">
      <c r="A26" s="77" t="s">
        <v>125</v>
      </c>
      <c r="B26" s="177" t="s">
        <v>127</v>
      </c>
      <c r="C26" s="27" t="s">
        <v>128</v>
      </c>
      <c r="D26" s="99">
        <v>106306</v>
      </c>
      <c r="E26" s="5">
        <v>0</v>
      </c>
      <c r="F26" s="5">
        <v>1400</v>
      </c>
      <c r="G26" s="5">
        <f t="shared" si="3"/>
        <v>12966.381599999999</v>
      </c>
      <c r="H26" s="47">
        <v>2007.19</v>
      </c>
      <c r="I26" s="5">
        <f t="shared" si="0"/>
        <v>599.39785800000004</v>
      </c>
      <c r="J26" s="6">
        <f t="shared" si="1"/>
        <v>120478.96945799999</v>
      </c>
      <c r="K26" s="15">
        <f t="shared" si="2"/>
        <v>107512.587858</v>
      </c>
      <c r="L26" s="71"/>
      <c r="M26" s="71"/>
      <c r="N26" s="72"/>
    </row>
    <row r="27" spans="1:14" ht="13.5" thickBot="1">
      <c r="A27" s="13" t="s">
        <v>2</v>
      </c>
      <c r="B27" s="177" t="s">
        <v>94</v>
      </c>
      <c r="C27" s="27" t="s">
        <v>30</v>
      </c>
      <c r="D27" s="99">
        <v>97544</v>
      </c>
      <c r="E27" s="5">
        <v>0</v>
      </c>
      <c r="F27" s="5">
        <v>0</v>
      </c>
      <c r="G27" s="5">
        <f t="shared" si="3"/>
        <v>12056.438399999999</v>
      </c>
      <c r="H27" s="47">
        <v>2007.19</v>
      </c>
      <c r="I27" s="5">
        <f t="shared" si="0"/>
        <v>558.03814199999999</v>
      </c>
      <c r="J27" s="6">
        <f t="shared" si="1"/>
        <v>112165.66654200001</v>
      </c>
      <c r="K27" s="15">
        <f t="shared" si="2"/>
        <v>100109.22814200001</v>
      </c>
    </row>
    <row r="28" spans="1:14" ht="13.5" thickBot="1">
      <c r="A28" s="20" t="s">
        <v>2</v>
      </c>
      <c r="B28" s="178" t="s">
        <v>95</v>
      </c>
      <c r="C28" s="28" t="s">
        <v>30</v>
      </c>
      <c r="D28" s="102">
        <v>97544</v>
      </c>
      <c r="E28" s="22">
        <v>0</v>
      </c>
      <c r="F28" s="22">
        <v>0</v>
      </c>
      <c r="G28" s="22">
        <f t="shared" si="3"/>
        <v>12056.438399999999</v>
      </c>
      <c r="H28" s="47">
        <v>2007.19</v>
      </c>
      <c r="I28" s="22">
        <f t="shared" si="0"/>
        <v>558.03814199999999</v>
      </c>
      <c r="J28" s="32">
        <f t="shared" si="1"/>
        <v>112165.66654200001</v>
      </c>
      <c r="K28" s="23">
        <f t="shared" si="2"/>
        <v>100109.22814200001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31" t="s">
        <v>86</v>
      </c>
      <c r="B30" s="233"/>
      <c r="C30" s="233"/>
      <c r="D30" s="233"/>
      <c r="E30" s="233"/>
      <c r="F30" s="233"/>
      <c r="G30" s="233"/>
      <c r="H30" s="233"/>
      <c r="I30" s="233"/>
      <c r="J30" s="233"/>
      <c r="K30" s="123"/>
    </row>
    <row r="31" spans="1:14" ht="13.5" customHeight="1" thickBot="1">
      <c r="A31" s="227" t="s">
        <v>15</v>
      </c>
      <c r="B31" s="226"/>
      <c r="C31" s="43" t="s">
        <v>8</v>
      </c>
      <c r="D31" s="42" t="s">
        <v>0</v>
      </c>
      <c r="E31" s="42" t="s">
        <v>75</v>
      </c>
      <c r="F31" s="42" t="s">
        <v>16</v>
      </c>
      <c r="G31" s="42" t="s">
        <v>141</v>
      </c>
      <c r="H31" s="42" t="s">
        <v>18</v>
      </c>
      <c r="I31" s="42" t="s">
        <v>17</v>
      </c>
      <c r="J31" s="43" t="s">
        <v>1</v>
      </c>
      <c r="K31" s="191" t="s">
        <v>74</v>
      </c>
      <c r="L31" s="208" t="s">
        <v>167</v>
      </c>
      <c r="M31" s="209"/>
      <c r="N31" s="210"/>
    </row>
    <row r="32" spans="1:14" ht="13.5" customHeight="1" thickBot="1">
      <c r="A32" s="186" t="s">
        <v>7</v>
      </c>
      <c r="B32" s="176" t="s">
        <v>25</v>
      </c>
      <c r="C32" s="46">
        <v>0.9</v>
      </c>
      <c r="D32" s="111">
        <v>108719</v>
      </c>
      <c r="E32" s="47">
        <v>4000</v>
      </c>
      <c r="F32" s="47">
        <v>1400</v>
      </c>
      <c r="G32" s="47">
        <f>(D32-E32-F32)*12.36%</f>
        <v>12770.228399999998</v>
      </c>
      <c r="H32" s="47">
        <v>2007.19</v>
      </c>
      <c r="I32" s="47">
        <f t="shared" ref="I32:I38" si="4">(D32-E32-F32+G32+H32)*0.5%</f>
        <v>590.48209199999997</v>
      </c>
      <c r="J32" s="48">
        <f t="shared" ref="J32:J38" si="5">D32-E32-F32+G32+H32+I32</f>
        <v>118686.900492</v>
      </c>
      <c r="K32" s="49">
        <f t="shared" ref="K32:K38" si="6">J32-G32</f>
        <v>105916.67209200001</v>
      </c>
      <c r="L32" s="212"/>
      <c r="M32" s="212"/>
      <c r="N32" s="213"/>
    </row>
    <row r="33" spans="1:14" ht="17.25" thickBot="1">
      <c r="A33" s="175" t="s">
        <v>136</v>
      </c>
      <c r="B33" s="177" t="s">
        <v>135</v>
      </c>
      <c r="C33" s="27">
        <v>1</v>
      </c>
      <c r="D33" s="99">
        <v>106381</v>
      </c>
      <c r="E33" s="5">
        <v>0</v>
      </c>
      <c r="F33" s="5">
        <v>1400</v>
      </c>
      <c r="G33" s="5">
        <f t="shared" ref="G33:G55" si="7">(D33-E33-F33)*12.36%</f>
        <v>12975.651599999999</v>
      </c>
      <c r="H33" s="47">
        <v>2007.19</v>
      </c>
      <c r="I33" s="5">
        <f t="shared" si="4"/>
        <v>599.819208</v>
      </c>
      <c r="J33" s="6">
        <f t="shared" si="5"/>
        <v>120563.660808</v>
      </c>
      <c r="K33" s="15">
        <f t="shared" si="6"/>
        <v>107588.009208</v>
      </c>
      <c r="L33" s="65" t="s">
        <v>168</v>
      </c>
      <c r="M33" s="65"/>
      <c r="N33" s="142">
        <v>300</v>
      </c>
    </row>
    <row r="34" spans="1:14" ht="17.25" thickBot="1">
      <c r="A34" s="175" t="s">
        <v>139</v>
      </c>
      <c r="B34" s="177" t="s">
        <v>137</v>
      </c>
      <c r="C34" s="27">
        <v>1.2</v>
      </c>
      <c r="D34" s="99">
        <v>105235</v>
      </c>
      <c r="E34" s="99">
        <v>0</v>
      </c>
      <c r="F34" s="5">
        <v>1400</v>
      </c>
      <c r="G34" s="5">
        <f t="shared" si="7"/>
        <v>12834.005999999999</v>
      </c>
      <c r="H34" s="47">
        <v>2007.19</v>
      </c>
      <c r="I34" s="99">
        <f t="shared" si="4"/>
        <v>593.38098000000002</v>
      </c>
      <c r="J34" s="113">
        <f t="shared" si="5"/>
        <v>119269.57698</v>
      </c>
      <c r="K34" s="114">
        <f t="shared" si="6"/>
        <v>106435.57098</v>
      </c>
      <c r="L34" s="67" t="s">
        <v>169</v>
      </c>
      <c r="M34" s="67"/>
      <c r="N34" s="143">
        <v>400</v>
      </c>
    </row>
    <row r="35" spans="1:14" ht="17.25" thickBot="1">
      <c r="A35" s="179" t="s">
        <v>6</v>
      </c>
      <c r="B35" s="161" t="s">
        <v>12</v>
      </c>
      <c r="C35" s="27">
        <v>8</v>
      </c>
      <c r="D35" s="99">
        <v>105534</v>
      </c>
      <c r="E35" s="5">
        <v>0</v>
      </c>
      <c r="F35" s="5">
        <v>1400</v>
      </c>
      <c r="G35" s="5">
        <f t="shared" si="7"/>
        <v>12870.962399999999</v>
      </c>
      <c r="H35" s="47">
        <v>2007.19</v>
      </c>
      <c r="I35" s="5">
        <f t="shared" si="4"/>
        <v>595.06076200000007</v>
      </c>
      <c r="J35" s="6">
        <f t="shared" si="5"/>
        <v>119607.213162</v>
      </c>
      <c r="K35" s="15">
        <f t="shared" si="6"/>
        <v>106736.250762</v>
      </c>
      <c r="L35" s="67" t="s">
        <v>170</v>
      </c>
      <c r="M35" s="67"/>
      <c r="N35" s="143">
        <v>500</v>
      </c>
    </row>
    <row r="36" spans="1:14" ht="17.25" thickBot="1">
      <c r="A36" s="179" t="s">
        <v>6</v>
      </c>
      <c r="B36" s="161" t="s">
        <v>140</v>
      </c>
      <c r="C36" s="27">
        <v>8</v>
      </c>
      <c r="D36" s="99">
        <v>107026</v>
      </c>
      <c r="E36" s="5">
        <v>0</v>
      </c>
      <c r="F36" s="5">
        <v>1400</v>
      </c>
      <c r="G36" s="5">
        <f t="shared" si="7"/>
        <v>13055.373599999999</v>
      </c>
      <c r="H36" s="47">
        <v>2007.19</v>
      </c>
      <c r="I36" s="5">
        <f t="shared" si="4"/>
        <v>603.44281799999999</v>
      </c>
      <c r="J36" s="6">
        <f t="shared" si="5"/>
        <v>121292.00641799999</v>
      </c>
      <c r="K36" s="15">
        <f t="shared" si="6"/>
        <v>108236.63281799998</v>
      </c>
      <c r="L36" s="67" t="s">
        <v>171</v>
      </c>
      <c r="M36" s="67"/>
      <c r="N36" s="143">
        <v>600</v>
      </c>
    </row>
    <row r="37" spans="1:14" ht="17.25" thickBot="1">
      <c r="A37" s="179" t="s">
        <v>26</v>
      </c>
      <c r="B37" s="161" t="s">
        <v>27</v>
      </c>
      <c r="C37" s="27">
        <v>8</v>
      </c>
      <c r="D37" s="99">
        <v>102837</v>
      </c>
      <c r="E37" s="5">
        <v>0</v>
      </c>
      <c r="F37" s="5">
        <v>1400</v>
      </c>
      <c r="G37" s="5">
        <f t="shared" si="7"/>
        <v>12537.613199999998</v>
      </c>
      <c r="H37" s="47">
        <v>2007.19</v>
      </c>
      <c r="I37" s="5">
        <f t="shared" si="4"/>
        <v>579.90901599999995</v>
      </c>
      <c r="J37" s="6">
        <f t="shared" si="5"/>
        <v>116561.712216</v>
      </c>
      <c r="K37" s="15">
        <f t="shared" si="6"/>
        <v>104024.09901600001</v>
      </c>
      <c r="L37" s="67" t="s">
        <v>172</v>
      </c>
      <c r="M37" s="67"/>
      <c r="N37" s="143">
        <v>700</v>
      </c>
    </row>
    <row r="38" spans="1:14" ht="17.25" thickBot="1">
      <c r="A38" s="179" t="s">
        <v>26</v>
      </c>
      <c r="B38" s="193" t="s">
        <v>112</v>
      </c>
      <c r="C38" s="27">
        <v>18</v>
      </c>
      <c r="D38" s="99">
        <v>104041</v>
      </c>
      <c r="E38" s="5">
        <v>0</v>
      </c>
      <c r="F38" s="5">
        <v>1400</v>
      </c>
      <c r="G38" s="5">
        <f t="shared" si="7"/>
        <v>12686.427599999999</v>
      </c>
      <c r="H38" s="47">
        <v>2007.19</v>
      </c>
      <c r="I38" s="5">
        <f t="shared" si="4"/>
        <v>586.67308800000001</v>
      </c>
      <c r="J38" s="6">
        <f t="shared" si="5"/>
        <v>117921.29068799999</v>
      </c>
      <c r="K38" s="15">
        <f t="shared" si="6"/>
        <v>105234.863088</v>
      </c>
      <c r="L38" s="67" t="s">
        <v>173</v>
      </c>
      <c r="M38" s="67"/>
      <c r="N38" s="143">
        <v>750</v>
      </c>
    </row>
    <row r="39" spans="1:14" ht="17.25" thickBot="1">
      <c r="A39" s="179" t="s">
        <v>10</v>
      </c>
      <c r="B39" s="161" t="s">
        <v>9</v>
      </c>
      <c r="C39" s="27">
        <v>1.2</v>
      </c>
      <c r="D39" s="99">
        <v>107504</v>
      </c>
      <c r="E39" s="5">
        <v>0</v>
      </c>
      <c r="F39" s="5">
        <v>1400</v>
      </c>
      <c r="G39" s="5">
        <f t="shared" si="7"/>
        <v>13114.454399999999</v>
      </c>
      <c r="H39" s="47">
        <v>2007.19</v>
      </c>
      <c r="I39" s="5">
        <f t="shared" ref="I39:I46" si="8">(D39-E39-F39+G39+H39)*0.5%</f>
        <v>606.12822200000005</v>
      </c>
      <c r="J39" s="6">
        <f t="shared" ref="J39:J46" si="9">D39-E39-F39+G39+H39+I39</f>
        <v>121831.772622</v>
      </c>
      <c r="K39" s="15">
        <f t="shared" ref="K39:K46" si="10">J39-G39</f>
        <v>108717.318222</v>
      </c>
      <c r="L39" s="83" t="s">
        <v>174</v>
      </c>
      <c r="M39" s="83"/>
      <c r="N39" s="145">
        <v>800</v>
      </c>
    </row>
    <row r="40" spans="1:14" ht="13.5" thickBot="1">
      <c r="A40" s="179" t="s">
        <v>78</v>
      </c>
      <c r="B40" s="161" t="s">
        <v>76</v>
      </c>
      <c r="C40" s="27">
        <v>0.35</v>
      </c>
      <c r="D40" s="99">
        <v>112539</v>
      </c>
      <c r="E40" s="5">
        <v>0</v>
      </c>
      <c r="F40" s="5">
        <v>1400</v>
      </c>
      <c r="G40" s="5">
        <f t="shared" si="7"/>
        <v>13736.780399999998</v>
      </c>
      <c r="H40" s="47">
        <v>2007.19</v>
      </c>
      <c r="I40" s="5">
        <f t="shared" si="8"/>
        <v>634.414852</v>
      </c>
      <c r="J40" s="6">
        <f t="shared" si="9"/>
        <v>127517.38525200001</v>
      </c>
      <c r="K40" s="15">
        <f t="shared" si="10"/>
        <v>113780.604852</v>
      </c>
    </row>
    <row r="41" spans="1:14" ht="13.5" thickBot="1">
      <c r="A41" s="179" t="s">
        <v>79</v>
      </c>
      <c r="B41" s="177" t="s">
        <v>77</v>
      </c>
      <c r="C41" s="27">
        <v>0.12</v>
      </c>
      <c r="D41" s="99">
        <v>112540</v>
      </c>
      <c r="E41" s="5">
        <v>2000</v>
      </c>
      <c r="F41" s="5">
        <v>1400</v>
      </c>
      <c r="G41" s="5">
        <f t="shared" si="7"/>
        <v>13489.703999999998</v>
      </c>
      <c r="H41" s="47">
        <v>2007.19</v>
      </c>
      <c r="I41" s="5">
        <f t="shared" si="8"/>
        <v>623.18447000000003</v>
      </c>
      <c r="J41" s="6">
        <f t="shared" si="9"/>
        <v>125260.07846999999</v>
      </c>
      <c r="K41" s="15">
        <f t="shared" si="10"/>
        <v>111770.37447</v>
      </c>
    </row>
    <row r="42" spans="1:14" ht="13.5" thickBot="1">
      <c r="A42" s="179" t="s">
        <v>11</v>
      </c>
      <c r="B42" s="161" t="s">
        <v>150</v>
      </c>
      <c r="C42" s="27">
        <v>0.28000000000000003</v>
      </c>
      <c r="D42" s="99">
        <v>107412</v>
      </c>
      <c r="E42" s="5">
        <v>0</v>
      </c>
      <c r="F42" s="5">
        <v>1400</v>
      </c>
      <c r="G42" s="5">
        <f t="shared" si="7"/>
        <v>13103.083199999999</v>
      </c>
      <c r="H42" s="47">
        <v>2007.19</v>
      </c>
      <c r="I42" s="5">
        <f t="shared" si="8"/>
        <v>605.61136599999998</v>
      </c>
      <c r="J42" s="6">
        <f t="shared" si="9"/>
        <v>121727.88456599999</v>
      </c>
      <c r="K42" s="15">
        <f t="shared" si="10"/>
        <v>108624.801366</v>
      </c>
    </row>
    <row r="43" spans="1:14" ht="13.5" thickBot="1">
      <c r="A43" s="179" t="s">
        <v>11</v>
      </c>
      <c r="B43" s="161" t="s">
        <v>149</v>
      </c>
      <c r="C43" s="27">
        <v>0.22</v>
      </c>
      <c r="D43" s="99">
        <v>107412</v>
      </c>
      <c r="E43" s="5">
        <v>0</v>
      </c>
      <c r="F43" s="5">
        <v>1400</v>
      </c>
      <c r="G43" s="5">
        <f>(D43-E43-F43)*12.36%</f>
        <v>13103.083199999999</v>
      </c>
      <c r="H43" s="47">
        <v>2007.19</v>
      </c>
      <c r="I43" s="5">
        <f>(D43-E43-F43+G43+H43)*0.5%</f>
        <v>605.61136599999998</v>
      </c>
      <c r="J43" s="6">
        <f>D43-E43-F43+G43+H43+I43</f>
        <v>121727.88456599999</v>
      </c>
      <c r="K43" s="15">
        <f>J43-G43</f>
        <v>108624.801366</v>
      </c>
    </row>
    <row r="44" spans="1:14" ht="17.25" thickBot="1">
      <c r="A44" s="179" t="s">
        <v>120</v>
      </c>
      <c r="B44" s="161" t="s">
        <v>121</v>
      </c>
      <c r="C44" s="27">
        <v>0.3</v>
      </c>
      <c r="D44" s="99">
        <v>106332</v>
      </c>
      <c r="E44" s="5">
        <v>0</v>
      </c>
      <c r="F44" s="5">
        <v>1400</v>
      </c>
      <c r="G44" s="5">
        <f t="shared" si="7"/>
        <v>12969.595199999998</v>
      </c>
      <c r="H44" s="47">
        <v>2007.19</v>
      </c>
      <c r="I44" s="5">
        <f>(D44-E44-F44+G44+H44)*0.5%</f>
        <v>599.54392600000006</v>
      </c>
      <c r="J44" s="6">
        <f>D44-E44-F44+G44+H44+I44</f>
        <v>120508.329126</v>
      </c>
      <c r="K44" s="15">
        <f>J44-G44</f>
        <v>107538.733926</v>
      </c>
      <c r="L44" s="71"/>
      <c r="M44" s="71"/>
      <c r="N44" s="72"/>
    </row>
    <row r="45" spans="1:14" ht="13.5" thickBot="1">
      <c r="A45" s="179" t="s">
        <v>36</v>
      </c>
      <c r="B45" s="161" t="s">
        <v>37</v>
      </c>
      <c r="C45" s="27">
        <v>0.43</v>
      </c>
      <c r="D45" s="99">
        <v>114092</v>
      </c>
      <c r="E45" s="5">
        <v>0</v>
      </c>
      <c r="F45" s="5">
        <v>1400</v>
      </c>
      <c r="G45" s="5">
        <f t="shared" si="7"/>
        <v>13928.731199999998</v>
      </c>
      <c r="H45" s="47">
        <v>2007.19</v>
      </c>
      <c r="I45" s="5">
        <f t="shared" si="8"/>
        <v>643.13960599999996</v>
      </c>
      <c r="J45" s="6">
        <f t="shared" si="9"/>
        <v>129271.06080599999</v>
      </c>
      <c r="K45" s="15">
        <f t="shared" si="10"/>
        <v>115342.329606</v>
      </c>
    </row>
    <row r="46" spans="1:14" ht="13.5" thickBot="1">
      <c r="A46" s="179" t="s">
        <v>36</v>
      </c>
      <c r="B46" s="161" t="s">
        <v>38</v>
      </c>
      <c r="C46" s="27">
        <v>0.33</v>
      </c>
      <c r="D46" s="99">
        <v>115833</v>
      </c>
      <c r="E46" s="5">
        <v>0</v>
      </c>
      <c r="F46" s="5">
        <v>1400</v>
      </c>
      <c r="G46" s="5">
        <f t="shared" si="7"/>
        <v>14143.918799999999</v>
      </c>
      <c r="H46" s="47">
        <v>2007.19</v>
      </c>
      <c r="I46" s="5">
        <f t="shared" si="8"/>
        <v>652.92054400000006</v>
      </c>
      <c r="J46" s="6">
        <f t="shared" si="9"/>
        <v>131237.02934400001</v>
      </c>
      <c r="K46" s="15">
        <f t="shared" si="10"/>
        <v>117093.11054400001</v>
      </c>
    </row>
    <row r="47" spans="1:14" ht="13.5" thickBot="1">
      <c r="A47" s="179" t="s">
        <v>36</v>
      </c>
      <c r="B47" s="161" t="s">
        <v>118</v>
      </c>
      <c r="C47" s="27">
        <v>0.22</v>
      </c>
      <c r="D47" s="99">
        <v>115790</v>
      </c>
      <c r="E47" s="5">
        <v>0</v>
      </c>
      <c r="F47" s="5">
        <v>1400</v>
      </c>
      <c r="G47" s="5">
        <f t="shared" si="7"/>
        <v>14138.603999999999</v>
      </c>
      <c r="H47" s="47">
        <v>2007.19</v>
      </c>
      <c r="I47" s="5">
        <f t="shared" ref="I47:I55" si="11">(D47-E47-F47+G47+H47)*0.5%</f>
        <v>652.67896999999994</v>
      </c>
      <c r="J47" s="6">
        <f t="shared" ref="J47:J55" si="12">D47-E47-F47+G47+H47+I47</f>
        <v>131188.47297</v>
      </c>
      <c r="K47" s="15">
        <f t="shared" ref="K47:K55" si="13">J47-G47</f>
        <v>117049.86897000001</v>
      </c>
    </row>
    <row r="48" spans="1:14" ht="14.25" thickBot="1">
      <c r="A48" s="179" t="s">
        <v>36</v>
      </c>
      <c r="B48" s="177" t="s">
        <v>114</v>
      </c>
      <c r="C48" s="27"/>
      <c r="D48" s="99">
        <v>109083</v>
      </c>
      <c r="E48" s="5">
        <v>0</v>
      </c>
      <c r="F48" s="5">
        <v>1400</v>
      </c>
      <c r="G48" s="5">
        <f t="shared" si="7"/>
        <v>13309.618799999998</v>
      </c>
      <c r="H48" s="47">
        <v>2007.19</v>
      </c>
      <c r="I48" s="5">
        <f t="shared" si="11"/>
        <v>614.99904400000003</v>
      </c>
      <c r="J48" s="6">
        <f t="shared" si="12"/>
        <v>123614.807844</v>
      </c>
      <c r="K48" s="15">
        <f t="shared" si="13"/>
        <v>110305.189044</v>
      </c>
      <c r="L48" s="57" t="s">
        <v>83</v>
      </c>
    </row>
    <row r="49" spans="1:14" ht="14.25" thickBot="1">
      <c r="A49" s="179" t="s">
        <v>36</v>
      </c>
      <c r="B49" s="177" t="s">
        <v>145</v>
      </c>
      <c r="C49" s="27"/>
      <c r="D49" s="99">
        <v>113683</v>
      </c>
      <c r="E49" s="5">
        <v>0</v>
      </c>
      <c r="F49" s="5">
        <v>1400</v>
      </c>
      <c r="G49" s="5">
        <f>(D49-E49-F49)*12.36%</f>
        <v>13878.178799999998</v>
      </c>
      <c r="H49" s="47">
        <v>2007.19</v>
      </c>
      <c r="I49" s="5">
        <f>(D49-E49-F49+G49+H49)*0.5%</f>
        <v>640.84184400000004</v>
      </c>
      <c r="J49" s="6">
        <f>D49-E49-F49+G49+H49+I49</f>
        <v>128809.21064399999</v>
      </c>
      <c r="K49" s="15">
        <f>J49-G49</f>
        <v>114931.031844</v>
      </c>
      <c r="M49" s="57"/>
    </row>
    <row r="50" spans="1:14" ht="14.25" thickBot="1">
      <c r="A50" s="175" t="s">
        <v>36</v>
      </c>
      <c r="B50" s="177" t="s">
        <v>138</v>
      </c>
      <c r="C50" s="27"/>
      <c r="D50" s="99">
        <v>110267</v>
      </c>
      <c r="E50" s="99">
        <v>0</v>
      </c>
      <c r="F50" s="5">
        <v>1400</v>
      </c>
      <c r="G50" s="5">
        <f t="shared" si="7"/>
        <v>13455.961199999998</v>
      </c>
      <c r="H50" s="47">
        <v>2007.19</v>
      </c>
      <c r="I50" s="99">
        <f>(D50-E50-F50+G50+H50)*0.5%</f>
        <v>621.650756</v>
      </c>
      <c r="J50" s="113">
        <f>D50-E50-F50+G50+H50+I50</f>
        <v>124951.801956</v>
      </c>
      <c r="K50" s="114">
        <f>J50-G50</f>
        <v>111495.84075599999</v>
      </c>
      <c r="M50" s="57"/>
    </row>
    <row r="51" spans="1:14" ht="13.5" thickBot="1">
      <c r="A51" s="179" t="s">
        <v>2</v>
      </c>
      <c r="B51" s="161" t="s">
        <v>3</v>
      </c>
      <c r="C51" s="27" t="s">
        <v>30</v>
      </c>
      <c r="D51" s="99">
        <v>98868</v>
      </c>
      <c r="E51" s="5">
        <v>0</v>
      </c>
      <c r="F51" s="5">
        <v>0</v>
      </c>
      <c r="G51" s="5">
        <f t="shared" si="7"/>
        <v>12220.084799999999</v>
      </c>
      <c r="H51" s="47">
        <v>2007.19</v>
      </c>
      <c r="I51" s="5">
        <f t="shared" si="11"/>
        <v>565.47637399999996</v>
      </c>
      <c r="J51" s="6">
        <f t="shared" si="12"/>
        <v>113660.751174</v>
      </c>
      <c r="K51" s="15">
        <f t="shared" si="13"/>
        <v>101440.66637400001</v>
      </c>
    </row>
    <row r="52" spans="1:14" ht="13.5" thickBot="1">
      <c r="A52" s="179" t="s">
        <v>2</v>
      </c>
      <c r="B52" s="161" t="s">
        <v>4</v>
      </c>
      <c r="C52" s="27" t="s">
        <v>30</v>
      </c>
      <c r="D52" s="99">
        <v>99564</v>
      </c>
      <c r="E52" s="5">
        <v>0</v>
      </c>
      <c r="F52" s="5">
        <v>0</v>
      </c>
      <c r="G52" s="5">
        <f t="shared" si="7"/>
        <v>12306.1104</v>
      </c>
      <c r="H52" s="47">
        <v>2007.19</v>
      </c>
      <c r="I52" s="5">
        <f t="shared" si="11"/>
        <v>569.38650200000006</v>
      </c>
      <c r="J52" s="6">
        <f t="shared" si="12"/>
        <v>114446.686902</v>
      </c>
      <c r="K52" s="15">
        <f t="shared" si="13"/>
        <v>102140.576502</v>
      </c>
    </row>
    <row r="53" spans="1:14" ht="13.5" thickBot="1">
      <c r="A53" s="175" t="s">
        <v>2</v>
      </c>
      <c r="B53" s="177" t="s">
        <v>14</v>
      </c>
      <c r="C53" s="27" t="s">
        <v>30</v>
      </c>
      <c r="D53" s="99">
        <v>103693</v>
      </c>
      <c r="E53" s="5">
        <v>0</v>
      </c>
      <c r="F53" s="5">
        <v>0</v>
      </c>
      <c r="G53" s="5">
        <f t="shared" si="7"/>
        <v>12816.4548</v>
      </c>
      <c r="H53" s="47">
        <v>2007.19</v>
      </c>
      <c r="I53" s="5">
        <f t="shared" si="11"/>
        <v>592.58322400000009</v>
      </c>
      <c r="J53" s="6">
        <f t="shared" si="12"/>
        <v>119109.22802400001</v>
      </c>
      <c r="K53" s="15">
        <f t="shared" si="13"/>
        <v>106292.773224</v>
      </c>
    </row>
    <row r="54" spans="1:14" ht="13.5" thickBot="1">
      <c r="A54" s="179" t="s">
        <v>2</v>
      </c>
      <c r="B54" s="161" t="s">
        <v>5</v>
      </c>
      <c r="C54" s="27" t="s">
        <v>30</v>
      </c>
      <c r="D54" s="99">
        <v>98360</v>
      </c>
      <c r="E54" s="5">
        <v>0</v>
      </c>
      <c r="F54" s="5">
        <v>0</v>
      </c>
      <c r="G54" s="5">
        <f t="shared" si="7"/>
        <v>12157.295999999998</v>
      </c>
      <c r="H54" s="47">
        <v>2007.19</v>
      </c>
      <c r="I54" s="5">
        <f t="shared" si="11"/>
        <v>562.62243000000001</v>
      </c>
      <c r="J54" s="6">
        <f t="shared" si="12"/>
        <v>113087.10843000001</v>
      </c>
      <c r="K54" s="15">
        <f t="shared" si="13"/>
        <v>100929.81243000001</v>
      </c>
    </row>
    <row r="55" spans="1:14" ht="13.5" thickBot="1">
      <c r="A55" s="180" t="s">
        <v>2</v>
      </c>
      <c r="B55" s="181" t="s">
        <v>31</v>
      </c>
      <c r="C55" s="28" t="s">
        <v>30</v>
      </c>
      <c r="D55" s="100">
        <v>102935</v>
      </c>
      <c r="E55" s="52">
        <v>0</v>
      </c>
      <c r="F55" s="52">
        <v>0</v>
      </c>
      <c r="G55" s="22">
        <f t="shared" si="7"/>
        <v>12722.766</v>
      </c>
      <c r="H55" s="47">
        <v>2007.19</v>
      </c>
      <c r="I55" s="22">
        <f t="shared" si="11"/>
        <v>588.32478000000003</v>
      </c>
      <c r="J55" s="32">
        <f t="shared" si="12"/>
        <v>118253.28078</v>
      </c>
      <c r="K55" s="23">
        <f t="shared" si="13"/>
        <v>105530.51478</v>
      </c>
    </row>
    <row r="56" spans="1:14" ht="13.5" thickBot="1">
      <c r="B56" s="3"/>
      <c r="D56" s="7"/>
      <c r="E56" s="7"/>
      <c r="F56" s="7"/>
      <c r="G56" s="7"/>
      <c r="H56" s="7"/>
      <c r="I56" s="7"/>
      <c r="J56" s="8"/>
    </row>
    <row r="57" spans="1:14" ht="16.5" thickBot="1">
      <c r="A57" s="231" t="s">
        <v>84</v>
      </c>
      <c r="B57" s="232"/>
      <c r="C57" s="232"/>
      <c r="D57" s="232"/>
      <c r="E57" s="232"/>
      <c r="F57" s="232"/>
      <c r="G57" s="232"/>
      <c r="H57" s="232"/>
      <c r="I57" s="232"/>
      <c r="J57" s="232"/>
      <c r="K57" s="123"/>
    </row>
    <row r="58" spans="1:14" ht="13.5" thickBot="1">
      <c r="A58" s="227" t="s">
        <v>15</v>
      </c>
      <c r="B58" s="226"/>
      <c r="C58" s="42" t="s">
        <v>8</v>
      </c>
      <c r="D58" s="42" t="s">
        <v>0</v>
      </c>
      <c r="E58" s="42" t="s">
        <v>75</v>
      </c>
      <c r="F58" s="42" t="s">
        <v>16</v>
      </c>
      <c r="G58" s="42" t="s">
        <v>141</v>
      </c>
      <c r="H58" s="42" t="s">
        <v>18</v>
      </c>
      <c r="I58" s="42" t="s">
        <v>17</v>
      </c>
      <c r="J58" s="43" t="s">
        <v>1</v>
      </c>
      <c r="K58" s="191" t="s">
        <v>74</v>
      </c>
    </row>
    <row r="59" spans="1:14" ht="13.5" thickBot="1">
      <c r="A59" s="183" t="s">
        <v>33</v>
      </c>
      <c r="B59" s="116" t="s">
        <v>91</v>
      </c>
      <c r="C59" s="46">
        <v>0.92</v>
      </c>
      <c r="D59" s="118">
        <v>107922</v>
      </c>
      <c r="E59" s="119">
        <v>0</v>
      </c>
      <c r="F59" s="47">
        <v>1400</v>
      </c>
      <c r="G59" s="47">
        <f>(D59-E59-F59)*12.36%</f>
        <v>13166.119199999999</v>
      </c>
      <c r="H59" s="47">
        <v>2007.19</v>
      </c>
      <c r="I59" s="47">
        <f t="shared" ref="I59:I68" si="14">(D59-E59-F59+G59+H59)*0.5%</f>
        <v>608.47654599999998</v>
      </c>
      <c r="J59" s="48">
        <f t="shared" ref="J59:J68" si="15">D59-E59-F59+G59+H59+I59</f>
        <v>122303.78574600001</v>
      </c>
      <c r="K59" s="49">
        <f t="shared" ref="K59:K68" si="16">J59-G59</f>
        <v>109137.66654600001</v>
      </c>
      <c r="M59" s="131"/>
      <c r="N59" s="173"/>
    </row>
    <row r="60" spans="1:14" ht="13.5" thickBot="1">
      <c r="A60" s="183" t="s">
        <v>33</v>
      </c>
      <c r="B60" s="24" t="s">
        <v>90</v>
      </c>
      <c r="C60" s="27">
        <v>2</v>
      </c>
      <c r="D60" s="104">
        <v>107922</v>
      </c>
      <c r="E60" s="17">
        <v>0</v>
      </c>
      <c r="F60" s="5">
        <v>1400</v>
      </c>
      <c r="G60" s="5">
        <f t="shared" ref="G60:G68" si="17">(D60-E60-F60)*12.36%</f>
        <v>13166.119199999999</v>
      </c>
      <c r="H60" s="47">
        <v>2007.19</v>
      </c>
      <c r="I60" s="5">
        <f>(D60-E60-F60+G60+H60)*0.5%</f>
        <v>608.47654599999998</v>
      </c>
      <c r="J60" s="6">
        <f>D60-E60-F60+G60+H60+I60</f>
        <v>122303.78574600001</v>
      </c>
      <c r="K60" s="15">
        <f>J60-G60</f>
        <v>109137.66654600001</v>
      </c>
      <c r="M60" s="131"/>
      <c r="N60" s="173"/>
    </row>
    <row r="61" spans="1:14" ht="13.5" thickBot="1">
      <c r="A61" s="183" t="s">
        <v>33</v>
      </c>
      <c r="B61" s="24" t="s">
        <v>158</v>
      </c>
      <c r="C61" s="27">
        <v>2</v>
      </c>
      <c r="D61" s="104">
        <v>108419</v>
      </c>
      <c r="E61" s="17">
        <v>0</v>
      </c>
      <c r="F61" s="5">
        <v>1400</v>
      </c>
      <c r="G61" s="5">
        <f t="shared" si="17"/>
        <v>13227.548399999998</v>
      </c>
      <c r="H61" s="47">
        <v>2007.19</v>
      </c>
      <c r="I61" s="5">
        <f>(D61-E61-F61+G61+H61)*0.5%</f>
        <v>611.26869199999999</v>
      </c>
      <c r="J61" s="6">
        <f>D61-E61-F61+G61+H61+I61</f>
        <v>122865.007092</v>
      </c>
      <c r="K61" s="15">
        <f>J61-G61</f>
        <v>109637.458692</v>
      </c>
      <c r="M61" s="131"/>
      <c r="N61" s="173"/>
    </row>
    <row r="62" spans="1:14" ht="13.5" thickBot="1">
      <c r="A62" s="184" t="s">
        <v>82</v>
      </c>
      <c r="B62" s="24" t="s">
        <v>13</v>
      </c>
      <c r="C62" s="27">
        <v>4.2</v>
      </c>
      <c r="D62" s="104">
        <v>108121</v>
      </c>
      <c r="E62" s="17">
        <v>0</v>
      </c>
      <c r="F62" s="5">
        <v>1400</v>
      </c>
      <c r="G62" s="5">
        <f t="shared" si="17"/>
        <v>13190.7156</v>
      </c>
      <c r="H62" s="47">
        <v>2007.19</v>
      </c>
      <c r="I62" s="5">
        <f t="shared" si="14"/>
        <v>609.59452799999997</v>
      </c>
      <c r="J62" s="6">
        <f t="shared" si="15"/>
        <v>122528.500128</v>
      </c>
      <c r="K62" s="15">
        <f t="shared" si="16"/>
        <v>109337.784528</v>
      </c>
      <c r="M62" s="131"/>
      <c r="N62" s="173"/>
    </row>
    <row r="63" spans="1:14" ht="13.5" thickBot="1">
      <c r="A63" s="184" t="s">
        <v>40</v>
      </c>
      <c r="B63" s="24" t="s">
        <v>39</v>
      </c>
      <c r="C63" s="27">
        <v>6.5</v>
      </c>
      <c r="D63" s="104">
        <v>111054</v>
      </c>
      <c r="E63" s="17">
        <v>0</v>
      </c>
      <c r="F63" s="5">
        <v>1400</v>
      </c>
      <c r="G63" s="5">
        <f t="shared" si="17"/>
        <v>13553.234399999999</v>
      </c>
      <c r="H63" s="47">
        <v>2007.19</v>
      </c>
      <c r="I63" s="5">
        <f t="shared" si="14"/>
        <v>626.07212200000004</v>
      </c>
      <c r="J63" s="6">
        <f t="shared" si="15"/>
        <v>125840.496522</v>
      </c>
      <c r="K63" s="15">
        <f t="shared" si="16"/>
        <v>112287.262122</v>
      </c>
      <c r="M63" s="131"/>
      <c r="N63" s="173"/>
    </row>
    <row r="64" spans="1:14" ht="13.5" thickBot="1">
      <c r="A64" s="184" t="s">
        <v>81</v>
      </c>
      <c r="B64" s="24" t="s">
        <v>87</v>
      </c>
      <c r="C64" s="27">
        <v>30</v>
      </c>
      <c r="D64" s="104">
        <v>115488</v>
      </c>
      <c r="E64" s="17">
        <v>0</v>
      </c>
      <c r="F64" s="5">
        <v>1400</v>
      </c>
      <c r="G64" s="5">
        <f t="shared" si="17"/>
        <v>14101.276799999998</v>
      </c>
      <c r="H64" s="47">
        <v>2007.19</v>
      </c>
      <c r="I64" s="5">
        <f>(D64-E64-F64+G64+H64)*0.5%</f>
        <v>650.98233400000004</v>
      </c>
      <c r="J64" s="6">
        <f>D64-E64-F64+G64+H64+I64</f>
        <v>130847.44913399999</v>
      </c>
      <c r="K64" s="15">
        <f>J64-G64</f>
        <v>116746.172334</v>
      </c>
      <c r="M64" s="131"/>
      <c r="N64" s="173"/>
    </row>
    <row r="65" spans="1:14" ht="13.5" thickBot="1">
      <c r="A65" s="184" t="s">
        <v>81</v>
      </c>
      <c r="B65" s="24" t="s">
        <v>80</v>
      </c>
      <c r="C65" s="27">
        <v>50</v>
      </c>
      <c r="D65" s="104">
        <v>115787</v>
      </c>
      <c r="E65" s="17">
        <v>0</v>
      </c>
      <c r="F65" s="5">
        <v>1400</v>
      </c>
      <c r="G65" s="5">
        <f t="shared" si="17"/>
        <v>14138.233199999999</v>
      </c>
      <c r="H65" s="47">
        <v>2007.19</v>
      </c>
      <c r="I65" s="5">
        <f>(D65-E65-F65+G65+H65)*0.5%</f>
        <v>652.66211600000008</v>
      </c>
      <c r="J65" s="6">
        <f>D65-E65-F65+G65+H65+I65</f>
        <v>131185.08531600001</v>
      </c>
      <c r="K65" s="15">
        <f>J65-G65</f>
        <v>117046.85211600001</v>
      </c>
      <c r="M65" s="131"/>
      <c r="N65" s="173"/>
    </row>
    <row r="66" spans="1:14" ht="13.5" thickBot="1">
      <c r="A66" s="184" t="s">
        <v>2</v>
      </c>
      <c r="B66" s="24" t="s">
        <v>32</v>
      </c>
      <c r="C66" s="27" t="s">
        <v>30</v>
      </c>
      <c r="D66" s="104">
        <v>103643</v>
      </c>
      <c r="E66" s="17">
        <v>0</v>
      </c>
      <c r="F66" s="17">
        <v>0</v>
      </c>
      <c r="G66" s="5">
        <f t="shared" si="17"/>
        <v>12810.274799999999</v>
      </c>
      <c r="H66" s="47">
        <v>2007.19</v>
      </c>
      <c r="I66" s="5">
        <f t="shared" si="14"/>
        <v>592.302324</v>
      </c>
      <c r="J66" s="6">
        <f t="shared" si="15"/>
        <v>119052.76712400001</v>
      </c>
      <c r="K66" s="15">
        <f t="shared" si="16"/>
        <v>106242.49232400001</v>
      </c>
      <c r="M66" s="131"/>
      <c r="N66" s="173"/>
    </row>
    <row r="67" spans="1:14" ht="13.5" thickBot="1">
      <c r="A67" s="184" t="s">
        <v>2</v>
      </c>
      <c r="B67" s="24" t="s">
        <v>34</v>
      </c>
      <c r="C67" s="27" t="s">
        <v>30</v>
      </c>
      <c r="D67" s="104">
        <v>105383</v>
      </c>
      <c r="E67" s="17">
        <v>0</v>
      </c>
      <c r="F67" s="17">
        <v>0</v>
      </c>
      <c r="G67" s="5">
        <f t="shared" si="17"/>
        <v>13025.3388</v>
      </c>
      <c r="H67" s="47">
        <v>2007.19</v>
      </c>
      <c r="I67" s="5">
        <f t="shared" si="14"/>
        <v>602.07764399999996</v>
      </c>
      <c r="J67" s="6">
        <f t="shared" si="15"/>
        <v>121017.606444</v>
      </c>
      <c r="K67" s="15">
        <f t="shared" si="16"/>
        <v>107992.26764400001</v>
      </c>
      <c r="M67" s="131"/>
      <c r="N67" s="173"/>
    </row>
    <row r="68" spans="1:14" ht="13.5" thickBot="1">
      <c r="A68" s="185" t="s">
        <v>2</v>
      </c>
      <c r="B68" s="53" t="s">
        <v>35</v>
      </c>
      <c r="C68" s="28" t="s">
        <v>30</v>
      </c>
      <c r="D68" s="105">
        <v>104191</v>
      </c>
      <c r="E68" s="26">
        <v>0</v>
      </c>
      <c r="F68" s="26">
        <v>0</v>
      </c>
      <c r="G68" s="22">
        <f t="shared" si="17"/>
        <v>12878.007599999999</v>
      </c>
      <c r="H68" s="47">
        <v>2007.19</v>
      </c>
      <c r="I68" s="22">
        <f t="shared" si="14"/>
        <v>595.380988</v>
      </c>
      <c r="J68" s="32">
        <f t="shared" si="15"/>
        <v>119671.578588</v>
      </c>
      <c r="K68" s="23">
        <f t="shared" si="16"/>
        <v>106793.57098800001</v>
      </c>
      <c r="M68" s="131"/>
      <c r="N68" s="173"/>
    </row>
    <row r="70" spans="1:14" ht="13.5">
      <c r="A70" s="57"/>
    </row>
  </sheetData>
  <sheetProtection formatCells="0" formatColumns="0" formatRows="0" insertColumns="0" deleteColumns="0" deleteRows="0"/>
  <mergeCells count="15">
    <mergeCell ref="L8:N9"/>
    <mergeCell ref="L31:N32"/>
    <mergeCell ref="A31:B31"/>
    <mergeCell ref="A57:J57"/>
    <mergeCell ref="A58:B58"/>
    <mergeCell ref="A8:K8"/>
    <mergeCell ref="A9:I9"/>
    <mergeCell ref="A10:B10"/>
    <mergeCell ref="A30:J30"/>
    <mergeCell ref="B5:K5"/>
    <mergeCell ref="A6:K6"/>
    <mergeCell ref="A1:L1"/>
    <mergeCell ref="A2:L2"/>
    <mergeCell ref="B3:K3"/>
    <mergeCell ref="B4:K4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1"/>
  <sheetViews>
    <sheetView topLeftCell="B14" workbookViewId="0">
      <selection activeCell="P32" sqref="P1:Q6553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04" t="s">
        <v>110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80"/>
      <c r="M1" s="80"/>
      <c r="N1" s="80"/>
    </row>
    <row r="2" spans="1:14" ht="16.5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81"/>
      <c r="N2" s="81"/>
    </row>
    <row r="3" spans="1:14" ht="15">
      <c r="A3" s="88"/>
      <c r="B3" s="201" t="s">
        <v>106</v>
      </c>
      <c r="C3" s="201"/>
      <c r="D3" s="201"/>
      <c r="E3" s="201"/>
      <c r="F3" s="201"/>
      <c r="G3" s="201"/>
      <c r="H3" s="201"/>
      <c r="I3" s="201"/>
      <c r="J3" s="201"/>
      <c r="K3" s="201"/>
      <c r="L3" s="81"/>
      <c r="M3" s="81"/>
      <c r="N3" s="81"/>
    </row>
    <row r="4" spans="1:14" ht="15">
      <c r="A4" s="88"/>
      <c r="B4" s="201" t="s">
        <v>107</v>
      </c>
      <c r="C4" s="201"/>
      <c r="D4" s="201"/>
      <c r="E4" s="201"/>
      <c r="F4" s="201"/>
      <c r="G4" s="201"/>
      <c r="H4" s="201"/>
      <c r="I4" s="201"/>
      <c r="J4" s="201"/>
      <c r="K4" s="201"/>
      <c r="L4" s="81"/>
      <c r="M4" s="81"/>
      <c r="N4" s="81"/>
    </row>
    <row r="5" spans="1:14" ht="15">
      <c r="A5" s="88"/>
      <c r="B5" s="201" t="s">
        <v>108</v>
      </c>
      <c r="C5" s="201"/>
      <c r="D5" s="201"/>
      <c r="E5" s="201"/>
      <c r="F5" s="201"/>
      <c r="G5" s="201"/>
      <c r="H5" s="201"/>
      <c r="I5" s="201"/>
      <c r="J5" s="201"/>
      <c r="K5" s="201"/>
      <c r="L5" s="81"/>
      <c r="M5" s="81"/>
      <c r="N5" s="81"/>
    </row>
    <row r="6" spans="1:14" ht="18.75" thickBot="1">
      <c r="A6" s="202" t="s">
        <v>109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"/>
      <c r="M6" s="2"/>
      <c r="N6" s="2"/>
    </row>
    <row r="7" spans="1:14">
      <c r="L7" s="146"/>
      <c r="M7" s="80"/>
      <c r="N7" s="1"/>
    </row>
    <row r="8" spans="1:14" ht="13.5" thickBot="1">
      <c r="L8" s="147"/>
      <c r="M8" s="81"/>
      <c r="N8" s="82"/>
    </row>
    <row r="9" spans="1:14" ht="16.5" customHeight="1" thickBot="1">
      <c r="A9" s="214" t="s">
        <v>200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08" t="s">
        <v>159</v>
      </c>
      <c r="M9" s="209"/>
      <c r="N9" s="210"/>
    </row>
    <row r="10" spans="1:14" ht="16.5" customHeight="1" thickBot="1">
      <c r="A10" s="218" t="s">
        <v>29</v>
      </c>
      <c r="B10" s="219"/>
      <c r="C10" s="219"/>
      <c r="D10" s="219"/>
      <c r="E10" s="219"/>
      <c r="F10" s="219"/>
      <c r="G10" s="219"/>
      <c r="H10" s="219"/>
      <c r="I10" s="220"/>
      <c r="J10" s="29"/>
      <c r="K10" s="80"/>
      <c r="L10" s="211"/>
      <c r="M10" s="212"/>
      <c r="N10" s="213"/>
    </row>
    <row r="11" spans="1:14" ht="17.25" thickBot="1">
      <c r="A11" s="225" t="s">
        <v>15</v>
      </c>
      <c r="B11" s="226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48" t="s">
        <v>74</v>
      </c>
      <c r="L11" s="64" t="s">
        <v>160</v>
      </c>
      <c r="M11" s="65"/>
      <c r="N11" s="142">
        <v>300</v>
      </c>
    </row>
    <row r="12" spans="1:14" ht="17.25" thickBot="1">
      <c r="A12" s="44" t="s">
        <v>206</v>
      </c>
      <c r="B12" s="176" t="s">
        <v>130</v>
      </c>
      <c r="C12" s="46">
        <v>11</v>
      </c>
      <c r="D12" s="111">
        <v>102447</v>
      </c>
      <c r="E12" s="47">
        <v>0</v>
      </c>
      <c r="F12" s="47">
        <v>1400</v>
      </c>
      <c r="G12" s="47">
        <f>(D12-E12-F12)*12.36%</f>
        <v>12489.409199999998</v>
      </c>
      <c r="H12" s="47">
        <v>2684.83</v>
      </c>
      <c r="I12" s="47">
        <f>(D12-E12-F12+G12+H12)*0.5%</f>
        <v>581.10619599999995</v>
      </c>
      <c r="J12" s="48">
        <f>D12-E12-F12+G12+H12+I12</f>
        <v>116802.34539599999</v>
      </c>
      <c r="K12" s="49">
        <f>J12-G12</f>
        <v>104312.936196</v>
      </c>
      <c r="L12" s="67" t="s">
        <v>161</v>
      </c>
      <c r="M12" s="67"/>
      <c r="N12" s="143">
        <v>400</v>
      </c>
    </row>
    <row r="13" spans="1:14" ht="17.25" thickBot="1">
      <c r="A13" s="13" t="s">
        <v>206</v>
      </c>
      <c r="B13" s="177" t="s">
        <v>126</v>
      </c>
      <c r="C13" s="27" t="s">
        <v>129</v>
      </c>
      <c r="D13" s="99">
        <v>101551</v>
      </c>
      <c r="E13" s="5">
        <v>0</v>
      </c>
      <c r="F13" s="5">
        <v>1400</v>
      </c>
      <c r="G13" s="5">
        <f t="shared" ref="G13:G29" si="0">(D13-E13-F13)*12.36%</f>
        <v>12378.663599999998</v>
      </c>
      <c r="H13" s="47">
        <v>2684.83</v>
      </c>
      <c r="I13" s="5">
        <f>(D13-E13-F13+G13+H13)*0.5%</f>
        <v>576.07246800000007</v>
      </c>
      <c r="J13" s="6">
        <f>D13-E13-F13+G13+H13+I13</f>
        <v>115790.566068</v>
      </c>
      <c r="K13" s="15">
        <f>J13-G13</f>
        <v>103411.902468</v>
      </c>
      <c r="L13" s="67" t="s">
        <v>162</v>
      </c>
      <c r="M13" s="67"/>
      <c r="N13" s="143">
        <v>500</v>
      </c>
    </row>
    <row r="14" spans="1:14" ht="17.25" thickBot="1">
      <c r="A14" s="13" t="s">
        <v>206</v>
      </c>
      <c r="B14" s="177" t="s">
        <v>22</v>
      </c>
      <c r="C14" s="27">
        <v>6</v>
      </c>
      <c r="D14" s="99">
        <v>103052</v>
      </c>
      <c r="E14" s="5">
        <v>0</v>
      </c>
      <c r="F14" s="5">
        <v>1400</v>
      </c>
      <c r="G14" s="5">
        <f t="shared" si="0"/>
        <v>12564.187199999998</v>
      </c>
      <c r="H14" s="47">
        <v>2684.83</v>
      </c>
      <c r="I14" s="5">
        <f>(D14-E14-F14+G14+H14)*0.5%</f>
        <v>584.50508600000001</v>
      </c>
      <c r="J14" s="6">
        <f>D14-E14-F14+G14+H14+I14</f>
        <v>117485.52228600001</v>
      </c>
      <c r="K14" s="15">
        <f>J14-G14</f>
        <v>104921.33508600001</v>
      </c>
      <c r="L14" s="67" t="s">
        <v>163</v>
      </c>
      <c r="M14" s="67"/>
      <c r="N14" s="143">
        <v>600</v>
      </c>
    </row>
    <row r="15" spans="1:14" ht="17.25" thickBot="1">
      <c r="A15" s="13" t="s">
        <v>206</v>
      </c>
      <c r="B15" s="177" t="s">
        <v>23</v>
      </c>
      <c r="C15" s="27">
        <v>3</v>
      </c>
      <c r="D15" s="99">
        <v>103049</v>
      </c>
      <c r="E15" s="5">
        <v>0</v>
      </c>
      <c r="F15" s="5">
        <v>1400</v>
      </c>
      <c r="G15" s="5">
        <f t="shared" si="0"/>
        <v>12563.816399999998</v>
      </c>
      <c r="H15" s="47">
        <v>2684.83</v>
      </c>
      <c r="I15" s="5">
        <f>(D15-E15-F15+G15+H15)*0.5%</f>
        <v>584.48823200000004</v>
      </c>
      <c r="J15" s="6">
        <f>D15-E15-F15+G15+H15+I15</f>
        <v>117482.134632</v>
      </c>
      <c r="K15" s="15">
        <f>J15-G15</f>
        <v>104918.31823200001</v>
      </c>
      <c r="L15" s="67" t="s">
        <v>164</v>
      </c>
      <c r="M15" s="67"/>
      <c r="N15" s="143">
        <v>700</v>
      </c>
    </row>
    <row r="16" spans="1:14" ht="17.25" thickBot="1">
      <c r="A16" s="13" t="s">
        <v>7</v>
      </c>
      <c r="B16" s="177" t="s">
        <v>19</v>
      </c>
      <c r="C16" s="27">
        <v>3</v>
      </c>
      <c r="D16" s="99">
        <v>108168</v>
      </c>
      <c r="E16" s="121">
        <v>4000</v>
      </c>
      <c r="F16" s="5">
        <v>1400</v>
      </c>
      <c r="G16" s="5">
        <f t="shared" si="0"/>
        <v>12702.1248</v>
      </c>
      <c r="H16" s="47">
        <v>2684.83</v>
      </c>
      <c r="I16" s="5">
        <f t="shared" ref="I16:I27" si="1">(D16-E16-F16+G16+H16)*0.5%</f>
        <v>590.77477400000009</v>
      </c>
      <c r="J16" s="6">
        <f t="shared" ref="J16:J27" si="2">D16-E16-F16+G16+H16+I16</f>
        <v>118745.72957400001</v>
      </c>
      <c r="K16" s="15">
        <f t="shared" ref="K16:K27" si="3">J16-G16</f>
        <v>106043.60477400001</v>
      </c>
      <c r="L16" s="67" t="s">
        <v>165</v>
      </c>
      <c r="M16" s="67"/>
      <c r="N16" s="143">
        <v>800</v>
      </c>
    </row>
    <row r="17" spans="1:14" ht="17.25" thickBot="1">
      <c r="A17" s="13" t="s">
        <v>20</v>
      </c>
      <c r="B17" s="177" t="s">
        <v>21</v>
      </c>
      <c r="C17" s="27">
        <v>11</v>
      </c>
      <c r="D17" s="99">
        <v>106031</v>
      </c>
      <c r="E17" s="5">
        <v>0</v>
      </c>
      <c r="F17" s="5">
        <v>1400</v>
      </c>
      <c r="G17" s="5">
        <f t="shared" si="0"/>
        <v>12932.391599999999</v>
      </c>
      <c r="H17" s="47">
        <v>2684.83</v>
      </c>
      <c r="I17" s="5">
        <f t="shared" si="1"/>
        <v>601.24110800000005</v>
      </c>
      <c r="J17" s="6">
        <f t="shared" si="2"/>
        <v>120849.46270800001</v>
      </c>
      <c r="K17" s="15">
        <f t="shared" si="3"/>
        <v>107917.071108</v>
      </c>
      <c r="L17" s="83" t="s">
        <v>166</v>
      </c>
      <c r="M17" s="83"/>
      <c r="N17" s="145">
        <v>900</v>
      </c>
    </row>
    <row r="18" spans="1:14" ht="13.5" thickBot="1">
      <c r="A18" s="13" t="s">
        <v>207</v>
      </c>
      <c r="B18" s="177" t="s">
        <v>89</v>
      </c>
      <c r="C18" s="27">
        <v>12</v>
      </c>
      <c r="D18" s="99">
        <v>108068</v>
      </c>
      <c r="E18" s="5">
        <v>0</v>
      </c>
      <c r="F18" s="5">
        <v>1400</v>
      </c>
      <c r="G18" s="5">
        <f t="shared" si="0"/>
        <v>13184.164799999999</v>
      </c>
      <c r="H18" s="47">
        <v>2684.83</v>
      </c>
      <c r="I18" s="5">
        <f t="shared" si="1"/>
        <v>612.68497400000001</v>
      </c>
      <c r="J18" s="6">
        <f t="shared" si="2"/>
        <v>123149.679774</v>
      </c>
      <c r="K18" s="15">
        <f t="shared" si="3"/>
        <v>109965.51497400001</v>
      </c>
    </row>
    <row r="19" spans="1:14" ht="17.25" thickBot="1">
      <c r="A19" s="13" t="s">
        <v>123</v>
      </c>
      <c r="B19" s="177" t="s">
        <v>122</v>
      </c>
      <c r="C19" s="27">
        <v>1.9</v>
      </c>
      <c r="D19" s="99">
        <v>108916</v>
      </c>
      <c r="E19" s="5">
        <v>0</v>
      </c>
      <c r="F19" s="5">
        <v>1400</v>
      </c>
      <c r="G19" s="5">
        <f t="shared" si="0"/>
        <v>13288.977599999998</v>
      </c>
      <c r="H19" s="47">
        <v>2684.83</v>
      </c>
      <c r="I19" s="5">
        <f t="shared" si="1"/>
        <v>617.44903799999997</v>
      </c>
      <c r="J19" s="6">
        <f t="shared" si="2"/>
        <v>124107.25663800001</v>
      </c>
      <c r="K19" s="15">
        <f t="shared" si="3"/>
        <v>110818.27903800001</v>
      </c>
      <c r="L19" s="71"/>
      <c r="M19" s="71"/>
      <c r="N19" s="72"/>
    </row>
    <row r="20" spans="1:14" ht="17.25" thickBot="1">
      <c r="A20" s="13" t="s">
        <v>207</v>
      </c>
      <c r="B20" s="177" t="s">
        <v>124</v>
      </c>
      <c r="C20" s="27"/>
      <c r="D20" s="99">
        <v>104884</v>
      </c>
      <c r="E20" s="5">
        <v>0</v>
      </c>
      <c r="F20" s="5">
        <v>1400</v>
      </c>
      <c r="G20" s="5">
        <f t="shared" si="0"/>
        <v>12790.622399999998</v>
      </c>
      <c r="H20" s="47">
        <v>2684.83</v>
      </c>
      <c r="I20" s="5">
        <f>(D20-E20-F20+G20+H20)*0.5%</f>
        <v>594.79726199999993</v>
      </c>
      <c r="J20" s="6">
        <f>D20-E20-F20+G20+H20+I20</f>
        <v>119554.24966199999</v>
      </c>
      <c r="K20" s="15">
        <f>J20-G20</f>
        <v>106763.62726199999</v>
      </c>
      <c r="L20" s="71"/>
      <c r="M20" s="71"/>
      <c r="N20" s="72"/>
    </row>
    <row r="21" spans="1:14" ht="17.25" thickBot="1">
      <c r="A21" s="13" t="s">
        <v>133</v>
      </c>
      <c r="B21" s="177" t="s">
        <v>132</v>
      </c>
      <c r="C21" s="27">
        <v>12</v>
      </c>
      <c r="D21" s="99">
        <v>105450</v>
      </c>
      <c r="E21" s="5">
        <v>0</v>
      </c>
      <c r="F21" s="5">
        <v>1400</v>
      </c>
      <c r="G21" s="5">
        <f t="shared" si="0"/>
        <v>12860.579999999998</v>
      </c>
      <c r="H21" s="47">
        <v>2684.83</v>
      </c>
      <c r="I21" s="5">
        <f>(D21-E21-F21+G21+H21)*0.5%</f>
        <v>597.97705000000008</v>
      </c>
      <c r="J21" s="6">
        <f>D21-E21-F21+G21+H21+I21</f>
        <v>120193.38705</v>
      </c>
      <c r="K21" s="15">
        <f>J21-G21</f>
        <v>107332.80705</v>
      </c>
      <c r="L21" s="19"/>
      <c r="M21" s="71"/>
      <c r="N21" s="72"/>
    </row>
    <row r="22" spans="1:14" ht="17.25" thickBot="1">
      <c r="A22" s="13" t="s">
        <v>133</v>
      </c>
      <c r="B22" s="177" t="s">
        <v>134</v>
      </c>
      <c r="C22" s="27">
        <v>12</v>
      </c>
      <c r="D22" s="99">
        <v>105828</v>
      </c>
      <c r="E22" s="5">
        <v>0</v>
      </c>
      <c r="F22" s="5">
        <v>1400</v>
      </c>
      <c r="G22" s="5">
        <f t="shared" si="0"/>
        <v>12907.300799999999</v>
      </c>
      <c r="H22" s="47">
        <v>2684.83</v>
      </c>
      <c r="I22" s="5">
        <f>(D22-E22-F22+G22+H22)*0.5%</f>
        <v>600.10065399999996</v>
      </c>
      <c r="J22" s="6">
        <f>D22-E22-F22+G22+H22+I22</f>
        <v>120620.23145399999</v>
      </c>
      <c r="K22" s="15">
        <f>J22-G22</f>
        <v>107712.930654</v>
      </c>
      <c r="L22" s="71"/>
      <c r="M22" s="71"/>
      <c r="N22" s="72"/>
    </row>
    <row r="23" spans="1:14" ht="17.25" thickBot="1">
      <c r="A23" s="13" t="s">
        <v>133</v>
      </c>
      <c r="B23" s="177" t="s">
        <v>196</v>
      </c>
      <c r="C23" s="27">
        <v>10</v>
      </c>
      <c r="D23" s="99">
        <v>107125</v>
      </c>
      <c r="E23" s="5">
        <v>0</v>
      </c>
      <c r="F23" s="5">
        <v>1400</v>
      </c>
      <c r="G23" s="5">
        <f t="shared" si="0"/>
        <v>13067.609999999999</v>
      </c>
      <c r="H23" s="47">
        <v>2684.83</v>
      </c>
      <c r="I23" s="5">
        <f>(D23-E23-F23+G23+H23)*0.5%</f>
        <v>607.38720000000001</v>
      </c>
      <c r="J23" s="6">
        <f>D23-E23-F23+G23+H23+I23</f>
        <v>122084.8272</v>
      </c>
      <c r="K23" s="15">
        <f>J23-G23</f>
        <v>109017.2172</v>
      </c>
      <c r="L23" s="71"/>
      <c r="M23" s="71"/>
      <c r="N23" s="72"/>
    </row>
    <row r="24" spans="1:14" ht="17.25" thickBot="1">
      <c r="A24" s="13" t="s">
        <v>133</v>
      </c>
      <c r="B24" s="177" t="s">
        <v>104</v>
      </c>
      <c r="C24" s="27">
        <v>3</v>
      </c>
      <c r="D24" s="99">
        <v>105334</v>
      </c>
      <c r="E24" s="5">
        <v>0</v>
      </c>
      <c r="F24" s="5">
        <v>1400</v>
      </c>
      <c r="G24" s="5">
        <f t="shared" si="0"/>
        <v>12846.242399999999</v>
      </c>
      <c r="H24" s="47">
        <v>2684.83</v>
      </c>
      <c r="I24" s="5">
        <f t="shared" si="1"/>
        <v>597.32536200000004</v>
      </c>
      <c r="J24" s="6">
        <f t="shared" si="2"/>
        <v>120062.39776200001</v>
      </c>
      <c r="K24" s="15">
        <f t="shared" si="3"/>
        <v>107216.155362</v>
      </c>
      <c r="L24" s="71"/>
      <c r="M24" s="71"/>
      <c r="N24" s="72"/>
    </row>
    <row r="25" spans="1:14" ht="17.25" thickBot="1">
      <c r="A25" s="13" t="s">
        <v>133</v>
      </c>
      <c r="B25" s="177" t="s">
        <v>113</v>
      </c>
      <c r="C25" s="27">
        <v>8</v>
      </c>
      <c r="D25" s="99">
        <v>109861</v>
      </c>
      <c r="E25" s="5">
        <v>0</v>
      </c>
      <c r="F25" s="5">
        <v>1400</v>
      </c>
      <c r="G25" s="5">
        <f t="shared" si="0"/>
        <v>13405.779599999998</v>
      </c>
      <c r="H25" s="47">
        <v>2684.83</v>
      </c>
      <c r="I25" s="5">
        <f t="shared" si="1"/>
        <v>622.75804800000003</v>
      </c>
      <c r="J25" s="6">
        <f t="shared" si="2"/>
        <v>125174.367648</v>
      </c>
      <c r="K25" s="15">
        <f t="shared" si="3"/>
        <v>111768.58804800001</v>
      </c>
      <c r="L25" s="71"/>
      <c r="M25" s="71"/>
      <c r="N25" s="72"/>
    </row>
    <row r="26" spans="1:14" ht="17.25" thickBot="1">
      <c r="A26" s="13" t="s">
        <v>133</v>
      </c>
      <c r="B26" s="177" t="s">
        <v>131</v>
      </c>
      <c r="C26" s="27"/>
      <c r="D26" s="99">
        <v>105583</v>
      </c>
      <c r="E26" s="5">
        <v>0</v>
      </c>
      <c r="F26" s="5">
        <v>1400</v>
      </c>
      <c r="G26" s="5">
        <f t="shared" si="0"/>
        <v>12877.018799999998</v>
      </c>
      <c r="H26" s="47">
        <v>2684.83</v>
      </c>
      <c r="I26" s="5">
        <f>(D26-E26-F26+G26+H26)*0.5%</f>
        <v>598.724244</v>
      </c>
      <c r="J26" s="6">
        <f>D26-E26-F26+G26+H26+I26</f>
        <v>120343.57304399999</v>
      </c>
      <c r="K26" s="15">
        <f>J26-G26</f>
        <v>107466.554244</v>
      </c>
      <c r="L26" s="71"/>
      <c r="M26" s="71"/>
      <c r="N26" s="72"/>
    </row>
    <row r="27" spans="1:14" ht="17.25" thickBot="1">
      <c r="A27" s="77" t="s">
        <v>125</v>
      </c>
      <c r="B27" s="177" t="s">
        <v>127</v>
      </c>
      <c r="C27" s="27" t="s">
        <v>128</v>
      </c>
      <c r="D27" s="99">
        <v>104939</v>
      </c>
      <c r="E27" s="5">
        <v>0</v>
      </c>
      <c r="F27" s="5">
        <v>1400</v>
      </c>
      <c r="G27" s="5">
        <f t="shared" si="0"/>
        <v>12797.420399999999</v>
      </c>
      <c r="H27" s="47">
        <v>2684.83</v>
      </c>
      <c r="I27" s="5">
        <f t="shared" si="1"/>
        <v>595.10625200000004</v>
      </c>
      <c r="J27" s="6">
        <f t="shared" si="2"/>
        <v>119616.356652</v>
      </c>
      <c r="K27" s="15">
        <f t="shared" si="3"/>
        <v>106818.936252</v>
      </c>
      <c r="L27" s="71"/>
      <c r="M27" s="71"/>
      <c r="N27" s="72"/>
    </row>
    <row r="28" spans="1:14" ht="13.5" thickBot="1">
      <c r="A28" s="13" t="s">
        <v>2</v>
      </c>
      <c r="B28" s="177" t="s">
        <v>94</v>
      </c>
      <c r="C28" s="27" t="s">
        <v>30</v>
      </c>
      <c r="D28" s="99">
        <v>96278</v>
      </c>
      <c r="E28" s="5">
        <v>0</v>
      </c>
      <c r="F28" s="5">
        <v>0</v>
      </c>
      <c r="G28" s="5">
        <f t="shared" si="0"/>
        <v>11899.960799999999</v>
      </c>
      <c r="H28" s="47">
        <v>2684.83</v>
      </c>
      <c r="I28" s="5">
        <f>(D28-E28-F28+G28+H28)*0.5%</f>
        <v>554.31395400000008</v>
      </c>
      <c r="J28" s="6">
        <f>D28-E28-F28+G28+H28+I28</f>
        <v>111417.104754</v>
      </c>
      <c r="K28" s="15">
        <f>J28-G28</f>
        <v>99517.143953999999</v>
      </c>
    </row>
    <row r="29" spans="1:14" ht="13.5" thickBot="1">
      <c r="A29" s="20" t="s">
        <v>2</v>
      </c>
      <c r="B29" s="178" t="s">
        <v>95</v>
      </c>
      <c r="C29" s="28" t="s">
        <v>30</v>
      </c>
      <c r="D29" s="102">
        <v>96278</v>
      </c>
      <c r="E29" s="22">
        <v>0</v>
      </c>
      <c r="F29" s="22">
        <v>0</v>
      </c>
      <c r="G29" s="22">
        <f t="shared" si="0"/>
        <v>11899.960799999999</v>
      </c>
      <c r="H29" s="47">
        <v>2684.83</v>
      </c>
      <c r="I29" s="22">
        <f>(D29-E29-F29+G29+H29)*0.5%</f>
        <v>554.31395400000008</v>
      </c>
      <c r="J29" s="32">
        <f>D29-E29-F29+G29+H29+I29</f>
        <v>111417.104754</v>
      </c>
      <c r="K29" s="23">
        <f>J29-G29</f>
        <v>99517.143953999999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31" t="s">
        <v>24</v>
      </c>
      <c r="B31" s="233"/>
      <c r="C31" s="233"/>
      <c r="D31" s="233"/>
      <c r="E31" s="233"/>
      <c r="F31" s="233"/>
      <c r="G31" s="233"/>
      <c r="H31" s="233"/>
      <c r="I31" s="233"/>
      <c r="J31" s="233"/>
      <c r="K31" s="108"/>
    </row>
    <row r="32" spans="1:14" ht="13.5" customHeight="1" thickBot="1">
      <c r="A32" s="234" t="s">
        <v>15</v>
      </c>
      <c r="B32" s="235"/>
      <c r="C32" s="172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91" t="s">
        <v>74</v>
      </c>
      <c r="L32" s="208" t="s">
        <v>167</v>
      </c>
      <c r="M32" s="209"/>
      <c r="N32" s="210"/>
    </row>
    <row r="33" spans="1:14" ht="13.5" customHeight="1" thickBot="1">
      <c r="A33" s="174" t="s">
        <v>7</v>
      </c>
      <c r="B33" s="176" t="s">
        <v>25</v>
      </c>
      <c r="C33" s="46">
        <v>0.9</v>
      </c>
      <c r="D33" s="111">
        <v>107952</v>
      </c>
      <c r="E33" s="47">
        <v>4000</v>
      </c>
      <c r="F33" s="47">
        <v>1400</v>
      </c>
      <c r="G33" s="47">
        <f>(D33-E33-F33)*12.36%</f>
        <v>12675.427199999998</v>
      </c>
      <c r="H33" s="47">
        <v>2684.83</v>
      </c>
      <c r="I33" s="47">
        <f t="shared" ref="I33:I56" si="4">(D33-E33-F33+G33+H33)*0.5%</f>
        <v>589.561286</v>
      </c>
      <c r="J33" s="48">
        <f t="shared" ref="J33:J56" si="5">D33-E33-F33+G33+H33+I33</f>
        <v>118501.818486</v>
      </c>
      <c r="K33" s="49">
        <f t="shared" ref="K33:K56" si="6">J33-G33</f>
        <v>105826.391286</v>
      </c>
      <c r="L33" s="211"/>
      <c r="M33" s="212"/>
      <c r="N33" s="213"/>
    </row>
    <row r="34" spans="1:14" ht="17.25" thickBot="1">
      <c r="A34" s="175" t="s">
        <v>136</v>
      </c>
      <c r="B34" s="177" t="s">
        <v>135</v>
      </c>
      <c r="C34" s="27">
        <v>1</v>
      </c>
      <c r="D34" s="99">
        <v>105664</v>
      </c>
      <c r="E34" s="5">
        <v>0</v>
      </c>
      <c r="F34" s="5">
        <v>1400</v>
      </c>
      <c r="G34" s="5">
        <f t="shared" ref="G34:G56" si="7">(D34-E34-F34)*12.36%</f>
        <v>12887.030399999998</v>
      </c>
      <c r="H34" s="47">
        <v>2684.83</v>
      </c>
      <c r="I34" s="5">
        <f>(D34-E34-F34+G34+H34)*0.5%</f>
        <v>599.17930200000001</v>
      </c>
      <c r="J34" s="6">
        <f>D34-E34-F34+G34+H34+I34</f>
        <v>120435.03970200001</v>
      </c>
      <c r="K34" s="15">
        <f>J34-G34</f>
        <v>107548.00930200001</v>
      </c>
      <c r="L34" s="64" t="s">
        <v>168</v>
      </c>
      <c r="M34" s="65"/>
      <c r="N34" s="142">
        <v>300</v>
      </c>
    </row>
    <row r="35" spans="1:14" ht="17.25" thickBot="1">
      <c r="A35" s="175" t="s">
        <v>139</v>
      </c>
      <c r="B35" s="177" t="s">
        <v>137</v>
      </c>
      <c r="C35" s="27">
        <v>1.2</v>
      </c>
      <c r="D35" s="99">
        <v>104419</v>
      </c>
      <c r="E35" s="99">
        <v>0</v>
      </c>
      <c r="F35" s="5">
        <v>1400</v>
      </c>
      <c r="G35" s="5">
        <f t="shared" si="7"/>
        <v>12733.148399999998</v>
      </c>
      <c r="H35" s="47">
        <v>2684.83</v>
      </c>
      <c r="I35" s="99">
        <f>(D35-E35-F35+G35+H35)*0.5%</f>
        <v>592.1848920000001</v>
      </c>
      <c r="J35" s="113">
        <f>D35-E35-F35+G35+H35+I35</f>
        <v>119029.16329200001</v>
      </c>
      <c r="K35" s="114">
        <f>J35-G35</f>
        <v>106296.01489200001</v>
      </c>
      <c r="L35" s="66" t="s">
        <v>169</v>
      </c>
      <c r="M35" s="67"/>
      <c r="N35" s="143">
        <v>400</v>
      </c>
    </row>
    <row r="36" spans="1:14" ht="17.25" thickBot="1">
      <c r="A36" s="179" t="s">
        <v>6</v>
      </c>
      <c r="B36" s="161" t="s">
        <v>12</v>
      </c>
      <c r="C36" s="27">
        <v>8</v>
      </c>
      <c r="D36" s="99">
        <v>104917</v>
      </c>
      <c r="E36" s="5">
        <v>0</v>
      </c>
      <c r="F36" s="5">
        <v>1400</v>
      </c>
      <c r="G36" s="5">
        <f t="shared" si="7"/>
        <v>12794.7012</v>
      </c>
      <c r="H36" s="47">
        <v>2684.83</v>
      </c>
      <c r="I36" s="5">
        <f t="shared" si="4"/>
        <v>594.98265600000002</v>
      </c>
      <c r="J36" s="6">
        <f t="shared" si="5"/>
        <v>119591.51385599999</v>
      </c>
      <c r="K36" s="15">
        <f t="shared" si="6"/>
        <v>106796.81265599999</v>
      </c>
      <c r="L36" s="66" t="s">
        <v>170</v>
      </c>
      <c r="M36" s="67"/>
      <c r="N36" s="143">
        <v>500</v>
      </c>
    </row>
    <row r="37" spans="1:14" ht="17.25" thickBot="1">
      <c r="A37" s="179" t="s">
        <v>6</v>
      </c>
      <c r="B37" s="161" t="s">
        <v>140</v>
      </c>
      <c r="C37" s="27">
        <v>8</v>
      </c>
      <c r="D37" s="99">
        <v>106410</v>
      </c>
      <c r="E37" s="5">
        <v>0</v>
      </c>
      <c r="F37" s="5">
        <v>1400</v>
      </c>
      <c r="G37" s="5">
        <f t="shared" si="7"/>
        <v>12979.235999999999</v>
      </c>
      <c r="H37" s="47">
        <v>2684.83</v>
      </c>
      <c r="I37" s="5">
        <f t="shared" si="4"/>
        <v>603.37033000000008</v>
      </c>
      <c r="J37" s="6">
        <f t="shared" si="5"/>
        <v>121277.43633000001</v>
      </c>
      <c r="K37" s="15">
        <f t="shared" si="6"/>
        <v>108298.20033000001</v>
      </c>
      <c r="L37" s="66" t="s">
        <v>171</v>
      </c>
      <c r="M37" s="67"/>
      <c r="N37" s="143">
        <v>600</v>
      </c>
    </row>
    <row r="38" spans="1:14" ht="17.25" thickBot="1">
      <c r="A38" s="179" t="s">
        <v>26</v>
      </c>
      <c r="B38" s="161" t="s">
        <v>27</v>
      </c>
      <c r="C38" s="27">
        <v>8</v>
      </c>
      <c r="D38" s="99">
        <v>102221</v>
      </c>
      <c r="E38" s="5">
        <v>0</v>
      </c>
      <c r="F38" s="5">
        <v>1400</v>
      </c>
      <c r="G38" s="5">
        <f t="shared" si="7"/>
        <v>12461.475599999998</v>
      </c>
      <c r="H38" s="47">
        <v>2684.83</v>
      </c>
      <c r="I38" s="5">
        <f t="shared" si="4"/>
        <v>579.83652800000004</v>
      </c>
      <c r="J38" s="6">
        <f t="shared" si="5"/>
        <v>116547.14212800001</v>
      </c>
      <c r="K38" s="15">
        <f t="shared" si="6"/>
        <v>104085.666528</v>
      </c>
      <c r="L38" s="66" t="s">
        <v>172</v>
      </c>
      <c r="M38" s="67"/>
      <c r="N38" s="143">
        <v>700</v>
      </c>
    </row>
    <row r="39" spans="1:14" ht="17.25" thickBot="1">
      <c r="A39" s="179" t="s">
        <v>26</v>
      </c>
      <c r="B39" s="161" t="s">
        <v>112</v>
      </c>
      <c r="C39" s="27">
        <v>18</v>
      </c>
      <c r="D39" s="99">
        <v>103425</v>
      </c>
      <c r="E39" s="5">
        <v>0</v>
      </c>
      <c r="F39" s="5">
        <v>1400</v>
      </c>
      <c r="G39" s="5">
        <f t="shared" si="7"/>
        <v>12610.289999999999</v>
      </c>
      <c r="H39" s="47">
        <v>2684.83</v>
      </c>
      <c r="I39" s="5">
        <f t="shared" si="4"/>
        <v>586.60059999999999</v>
      </c>
      <c r="J39" s="6">
        <f t="shared" si="5"/>
        <v>117906.7206</v>
      </c>
      <c r="K39" s="15">
        <f t="shared" si="6"/>
        <v>105296.43060000001</v>
      </c>
      <c r="L39" s="66" t="s">
        <v>173</v>
      </c>
      <c r="M39" s="67"/>
      <c r="N39" s="143">
        <v>750</v>
      </c>
    </row>
    <row r="40" spans="1:14" ht="17.25" thickBot="1">
      <c r="A40" s="179" t="s">
        <v>10</v>
      </c>
      <c r="B40" s="161" t="s">
        <v>9</v>
      </c>
      <c r="C40" s="27">
        <v>1.2</v>
      </c>
      <c r="D40" s="99">
        <v>106688</v>
      </c>
      <c r="E40" s="5">
        <v>0</v>
      </c>
      <c r="F40" s="5">
        <v>1400</v>
      </c>
      <c r="G40" s="5">
        <f t="shared" si="7"/>
        <v>13013.596799999999</v>
      </c>
      <c r="H40" s="47">
        <v>2684.83</v>
      </c>
      <c r="I40" s="5">
        <f t="shared" si="4"/>
        <v>604.93213400000002</v>
      </c>
      <c r="J40" s="6">
        <f t="shared" si="5"/>
        <v>121591.358934</v>
      </c>
      <c r="K40" s="15">
        <f t="shared" si="6"/>
        <v>108577.762134</v>
      </c>
      <c r="L40" s="144" t="s">
        <v>174</v>
      </c>
      <c r="M40" s="83"/>
      <c r="N40" s="145">
        <v>800</v>
      </c>
    </row>
    <row r="41" spans="1:14" ht="17.25" thickBot="1">
      <c r="A41" s="179" t="s">
        <v>78</v>
      </c>
      <c r="B41" s="161" t="s">
        <v>76</v>
      </c>
      <c r="C41" s="27">
        <v>0.35</v>
      </c>
      <c r="D41" s="99">
        <v>111922</v>
      </c>
      <c r="E41" s="5">
        <v>0</v>
      </c>
      <c r="F41" s="5">
        <v>1400</v>
      </c>
      <c r="G41" s="5">
        <f t="shared" si="7"/>
        <v>13660.519199999999</v>
      </c>
      <c r="H41" s="47">
        <v>2684.83</v>
      </c>
      <c r="I41" s="5">
        <f t="shared" si="4"/>
        <v>634.33674599999995</v>
      </c>
      <c r="J41" s="6">
        <f t="shared" si="5"/>
        <v>127501.685946</v>
      </c>
      <c r="K41" s="15">
        <f t="shared" si="6"/>
        <v>113841.166746</v>
      </c>
      <c r="M41" s="71"/>
    </row>
    <row r="42" spans="1:14" ht="13.5" thickBot="1">
      <c r="A42" s="179" t="s">
        <v>79</v>
      </c>
      <c r="B42" s="177" t="s">
        <v>77</v>
      </c>
      <c r="C42" s="27">
        <v>0.12</v>
      </c>
      <c r="D42" s="99">
        <v>111723</v>
      </c>
      <c r="E42" s="5">
        <v>2000</v>
      </c>
      <c r="F42" s="5">
        <v>1400</v>
      </c>
      <c r="G42" s="5">
        <f t="shared" si="7"/>
        <v>13388.7228</v>
      </c>
      <c r="H42" s="47">
        <v>2684.83</v>
      </c>
      <c r="I42" s="5">
        <f t="shared" si="4"/>
        <v>621.98276400000009</v>
      </c>
      <c r="J42" s="6">
        <f t="shared" si="5"/>
        <v>125018.53556400001</v>
      </c>
      <c r="K42" s="15">
        <f t="shared" si="6"/>
        <v>111629.812764</v>
      </c>
    </row>
    <row r="43" spans="1:14" ht="17.25" thickBot="1">
      <c r="A43" s="179" t="s">
        <v>11</v>
      </c>
      <c r="B43" s="161" t="s">
        <v>150</v>
      </c>
      <c r="C43" s="27">
        <v>0.28000000000000003</v>
      </c>
      <c r="D43" s="99">
        <v>107346</v>
      </c>
      <c r="E43" s="5">
        <v>0</v>
      </c>
      <c r="F43" s="5">
        <v>1400</v>
      </c>
      <c r="G43" s="5">
        <f t="shared" si="7"/>
        <v>13094.925599999999</v>
      </c>
      <c r="H43" s="47">
        <v>2684.83</v>
      </c>
      <c r="I43" s="5">
        <f t="shared" si="4"/>
        <v>608.62877800000001</v>
      </c>
      <c r="J43" s="6">
        <f t="shared" si="5"/>
        <v>122334.384378</v>
      </c>
      <c r="K43" s="15">
        <f t="shared" si="6"/>
        <v>109239.458778</v>
      </c>
      <c r="L43" s="71"/>
      <c r="N43" s="72"/>
    </row>
    <row r="44" spans="1:14" ht="17.25" thickBot="1">
      <c r="A44" s="179" t="s">
        <v>11</v>
      </c>
      <c r="B44" s="161" t="s">
        <v>149</v>
      </c>
      <c r="C44" s="27">
        <v>0.22</v>
      </c>
      <c r="D44" s="99">
        <v>107346</v>
      </c>
      <c r="E44" s="5">
        <v>0</v>
      </c>
      <c r="F44" s="5">
        <v>1400</v>
      </c>
      <c r="G44" s="5">
        <f>(D44-E44-F44)*12.36%</f>
        <v>13094.925599999999</v>
      </c>
      <c r="H44" s="47">
        <v>2684.83</v>
      </c>
      <c r="I44" s="5">
        <f>(D44-E44-F44+G44+H44)*0.5%</f>
        <v>608.62877800000001</v>
      </c>
      <c r="J44" s="6">
        <f>D44-E44-F44+G44+H44+I44</f>
        <v>122334.384378</v>
      </c>
      <c r="K44" s="15">
        <f>J44-G44</f>
        <v>109239.458778</v>
      </c>
      <c r="L44" s="71"/>
      <c r="N44" s="72"/>
    </row>
    <row r="45" spans="1:14" ht="17.25" thickBot="1">
      <c r="A45" s="179" t="s">
        <v>120</v>
      </c>
      <c r="B45" s="161" t="s">
        <v>121</v>
      </c>
      <c r="C45" s="27">
        <v>0.3</v>
      </c>
      <c r="D45" s="99">
        <v>105315</v>
      </c>
      <c r="E45" s="5">
        <v>0</v>
      </c>
      <c r="F45" s="5">
        <v>1400</v>
      </c>
      <c r="G45" s="5">
        <f t="shared" si="7"/>
        <v>12843.893999999998</v>
      </c>
      <c r="H45" s="47">
        <v>2684.83</v>
      </c>
      <c r="I45" s="5">
        <f t="shared" si="4"/>
        <v>597.21861999999999</v>
      </c>
      <c r="J45" s="6">
        <f t="shared" si="5"/>
        <v>120040.94262</v>
      </c>
      <c r="K45" s="15">
        <f t="shared" si="6"/>
        <v>107197.04862</v>
      </c>
      <c r="M45" s="71"/>
    </row>
    <row r="46" spans="1:14" ht="13.5" thickBot="1">
      <c r="A46" s="179" t="s">
        <v>36</v>
      </c>
      <c r="B46" s="161" t="s">
        <v>37</v>
      </c>
      <c r="C46" s="27">
        <v>0.43</v>
      </c>
      <c r="D46" s="99">
        <v>113376</v>
      </c>
      <c r="E46" s="5">
        <v>0</v>
      </c>
      <c r="F46" s="5">
        <v>1400</v>
      </c>
      <c r="G46" s="5">
        <f t="shared" si="7"/>
        <v>13840.233599999998</v>
      </c>
      <c r="H46" s="47">
        <v>2684.83</v>
      </c>
      <c r="I46" s="5">
        <f t="shared" si="4"/>
        <v>642.50531799999999</v>
      </c>
      <c r="J46" s="6">
        <f t="shared" si="5"/>
        <v>129143.56891799999</v>
      </c>
      <c r="K46" s="15">
        <f t="shared" si="6"/>
        <v>115303.335318</v>
      </c>
    </row>
    <row r="47" spans="1:14" ht="14.25" thickBot="1">
      <c r="A47" s="179" t="s">
        <v>36</v>
      </c>
      <c r="B47" s="161" t="s">
        <v>38</v>
      </c>
      <c r="C47" s="27">
        <v>0.33</v>
      </c>
      <c r="D47" s="99">
        <v>114916</v>
      </c>
      <c r="E47" s="5">
        <v>0</v>
      </c>
      <c r="F47" s="5">
        <v>1400</v>
      </c>
      <c r="G47" s="5">
        <f t="shared" si="7"/>
        <v>14030.577599999999</v>
      </c>
      <c r="H47" s="47">
        <v>2684.83</v>
      </c>
      <c r="I47" s="5">
        <f t="shared" si="4"/>
        <v>651.15703800000006</v>
      </c>
      <c r="J47" s="6">
        <f t="shared" si="5"/>
        <v>130882.56463800001</v>
      </c>
      <c r="K47" s="15">
        <f t="shared" si="6"/>
        <v>116851.98703800001</v>
      </c>
      <c r="L47" s="57" t="s">
        <v>83</v>
      </c>
    </row>
    <row r="48" spans="1:14" ht="13.5" thickBot="1">
      <c r="A48" s="179" t="s">
        <v>36</v>
      </c>
      <c r="B48" s="161" t="s">
        <v>118</v>
      </c>
      <c r="C48" s="27">
        <v>0.22</v>
      </c>
      <c r="D48" s="99">
        <v>114873</v>
      </c>
      <c r="E48" s="5">
        <v>0</v>
      </c>
      <c r="F48" s="5">
        <v>1400</v>
      </c>
      <c r="G48" s="5">
        <f t="shared" si="7"/>
        <v>14025.262799999999</v>
      </c>
      <c r="H48" s="47">
        <v>2684.83</v>
      </c>
      <c r="I48" s="5">
        <f t="shared" si="4"/>
        <v>650.91546400000004</v>
      </c>
      <c r="J48" s="6">
        <f t="shared" si="5"/>
        <v>130834.008264</v>
      </c>
      <c r="K48" s="15">
        <f t="shared" si="6"/>
        <v>116808.74546400001</v>
      </c>
    </row>
    <row r="49" spans="1:14" ht="13.5" thickBot="1">
      <c r="A49" s="179" t="s">
        <v>36</v>
      </c>
      <c r="B49" s="177" t="s">
        <v>114</v>
      </c>
      <c r="C49" s="27"/>
      <c r="D49" s="99">
        <v>108967</v>
      </c>
      <c r="E49" s="5">
        <v>0</v>
      </c>
      <c r="F49" s="5">
        <v>1400</v>
      </c>
      <c r="G49" s="5">
        <f t="shared" si="7"/>
        <v>13295.281199999999</v>
      </c>
      <c r="H49" s="47">
        <v>2684.83</v>
      </c>
      <c r="I49" s="5">
        <f t="shared" si="4"/>
        <v>617.73555599999997</v>
      </c>
      <c r="J49" s="6">
        <f t="shared" si="5"/>
        <v>124164.846756</v>
      </c>
      <c r="K49" s="15">
        <f t="shared" si="6"/>
        <v>110869.565556</v>
      </c>
    </row>
    <row r="50" spans="1:14" ht="13.5" thickBot="1">
      <c r="A50" s="179" t="s">
        <v>36</v>
      </c>
      <c r="B50" s="177" t="s">
        <v>145</v>
      </c>
      <c r="C50" s="27"/>
      <c r="D50" s="99">
        <v>113066</v>
      </c>
      <c r="E50" s="5">
        <v>0</v>
      </c>
      <c r="F50" s="5">
        <v>1400</v>
      </c>
      <c r="G50" s="5">
        <f>(D50-E50-F50)*12.36%</f>
        <v>13801.917599999999</v>
      </c>
      <c r="H50" s="47">
        <v>2684.83</v>
      </c>
      <c r="I50" s="5">
        <f>(D50-E50-F50+G50+H50)*0.5%</f>
        <v>640.76373799999999</v>
      </c>
      <c r="J50" s="6">
        <f>D50-E50-F50+G50+H50+I50</f>
        <v>128793.511338</v>
      </c>
      <c r="K50" s="15">
        <f>J50-G50</f>
        <v>114991.593738</v>
      </c>
    </row>
    <row r="51" spans="1:14" ht="13.5" thickBot="1">
      <c r="A51" s="175" t="s">
        <v>36</v>
      </c>
      <c r="B51" s="177" t="s">
        <v>138</v>
      </c>
      <c r="C51" s="27"/>
      <c r="D51" s="99">
        <v>110151</v>
      </c>
      <c r="E51" s="99">
        <v>0</v>
      </c>
      <c r="F51" s="5">
        <v>1400</v>
      </c>
      <c r="G51" s="5">
        <f t="shared" si="7"/>
        <v>13441.623599999999</v>
      </c>
      <c r="H51" s="47">
        <v>2684.83</v>
      </c>
      <c r="I51" s="99">
        <f>(D51-E51-F51+G51+H51)*0.5%</f>
        <v>624.38726799999995</v>
      </c>
      <c r="J51" s="113">
        <f>D51-E51-F51+G51+H51+I51</f>
        <v>125501.840868</v>
      </c>
      <c r="K51" s="114">
        <f>J51-G51</f>
        <v>112060.21726800001</v>
      </c>
    </row>
    <row r="52" spans="1:14" ht="13.5" thickBot="1">
      <c r="A52" s="179" t="s">
        <v>2</v>
      </c>
      <c r="B52" s="161" t="s">
        <v>3</v>
      </c>
      <c r="C52" s="27" t="s">
        <v>30</v>
      </c>
      <c r="D52" s="99">
        <v>98102</v>
      </c>
      <c r="E52" s="5">
        <v>0</v>
      </c>
      <c r="F52" s="5">
        <v>0</v>
      </c>
      <c r="G52" s="5">
        <f t="shared" si="7"/>
        <v>12125.4072</v>
      </c>
      <c r="H52" s="47">
        <v>2684.83</v>
      </c>
      <c r="I52" s="5">
        <f t="shared" si="4"/>
        <v>564.56118600000002</v>
      </c>
      <c r="J52" s="6">
        <f t="shared" si="5"/>
        <v>113476.79838600001</v>
      </c>
      <c r="K52" s="15">
        <f t="shared" si="6"/>
        <v>101351.39118600001</v>
      </c>
    </row>
    <row r="53" spans="1:14" ht="13.5" thickBot="1">
      <c r="A53" s="179" t="s">
        <v>2</v>
      </c>
      <c r="B53" s="161" t="s">
        <v>4</v>
      </c>
      <c r="C53" s="27" t="s">
        <v>30</v>
      </c>
      <c r="D53" s="99">
        <v>98947</v>
      </c>
      <c r="E53" s="5">
        <v>0</v>
      </c>
      <c r="F53" s="5">
        <v>0</v>
      </c>
      <c r="G53" s="5">
        <f t="shared" si="7"/>
        <v>12229.849199999999</v>
      </c>
      <c r="H53" s="47">
        <v>2684.83</v>
      </c>
      <c r="I53" s="5">
        <f t="shared" si="4"/>
        <v>569.30839600000002</v>
      </c>
      <c r="J53" s="6">
        <f t="shared" si="5"/>
        <v>114430.98759599999</v>
      </c>
      <c r="K53" s="15">
        <f t="shared" si="6"/>
        <v>102201.13839599999</v>
      </c>
    </row>
    <row r="54" spans="1:14" ht="13.5" thickBot="1">
      <c r="A54" s="175" t="s">
        <v>2</v>
      </c>
      <c r="B54" s="177" t="s">
        <v>14</v>
      </c>
      <c r="C54" s="27" t="s">
        <v>30</v>
      </c>
      <c r="D54" s="99">
        <v>102877</v>
      </c>
      <c r="E54" s="5">
        <v>0</v>
      </c>
      <c r="F54" s="5">
        <v>0</v>
      </c>
      <c r="G54" s="5">
        <f t="shared" si="7"/>
        <v>12715.597199999998</v>
      </c>
      <c r="H54" s="47">
        <v>2684.83</v>
      </c>
      <c r="I54" s="5">
        <f t="shared" si="4"/>
        <v>591.38713600000005</v>
      </c>
      <c r="J54" s="6">
        <f t="shared" si="5"/>
        <v>118868.81433600001</v>
      </c>
      <c r="K54" s="15">
        <f t="shared" si="6"/>
        <v>106153.21713600001</v>
      </c>
    </row>
    <row r="55" spans="1:14" ht="13.5" thickBot="1">
      <c r="A55" s="179" t="s">
        <v>2</v>
      </c>
      <c r="B55" s="161" t="s">
        <v>5</v>
      </c>
      <c r="C55" s="27" t="s">
        <v>30</v>
      </c>
      <c r="D55" s="99">
        <v>97743</v>
      </c>
      <c r="E55" s="5">
        <v>0</v>
      </c>
      <c r="F55" s="5">
        <v>0</v>
      </c>
      <c r="G55" s="5">
        <f t="shared" si="7"/>
        <v>12081.034799999999</v>
      </c>
      <c r="H55" s="47">
        <v>2684.83</v>
      </c>
      <c r="I55" s="5">
        <f t="shared" si="4"/>
        <v>562.54432399999996</v>
      </c>
      <c r="J55" s="6">
        <f t="shared" si="5"/>
        <v>113071.409124</v>
      </c>
      <c r="K55" s="15">
        <f t="shared" si="6"/>
        <v>100990.374324</v>
      </c>
    </row>
    <row r="56" spans="1:14" ht="13.5" thickBot="1">
      <c r="A56" s="180" t="s">
        <v>2</v>
      </c>
      <c r="B56" s="181" t="s">
        <v>31</v>
      </c>
      <c r="C56" s="28" t="s">
        <v>30</v>
      </c>
      <c r="D56" s="100">
        <v>102868</v>
      </c>
      <c r="E56" s="52">
        <v>0</v>
      </c>
      <c r="F56" s="52">
        <v>0</v>
      </c>
      <c r="G56" s="22">
        <f t="shared" si="7"/>
        <v>12714.484799999998</v>
      </c>
      <c r="H56" s="47">
        <v>2684.83</v>
      </c>
      <c r="I56" s="22">
        <f t="shared" si="4"/>
        <v>591.33657400000004</v>
      </c>
      <c r="J56" s="32">
        <f t="shared" si="5"/>
        <v>118858.65137400001</v>
      </c>
      <c r="K56" s="23">
        <f t="shared" si="6"/>
        <v>106144.166574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14" t="s">
        <v>28</v>
      </c>
      <c r="B58" s="236"/>
      <c r="C58" s="236"/>
      <c r="D58" s="236"/>
      <c r="E58" s="236"/>
      <c r="F58" s="236"/>
      <c r="G58" s="236"/>
      <c r="H58" s="236"/>
      <c r="I58" s="236"/>
      <c r="J58" s="237"/>
      <c r="K58" s="108"/>
    </row>
    <row r="59" spans="1:14" ht="13.5" thickBot="1">
      <c r="A59" s="227" t="s">
        <v>15</v>
      </c>
      <c r="B59" s="226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91" t="s">
        <v>74</v>
      </c>
    </row>
    <row r="60" spans="1:14" ht="13.5" thickBot="1">
      <c r="A60" s="182" t="s">
        <v>33</v>
      </c>
      <c r="B60" s="116" t="s">
        <v>91</v>
      </c>
      <c r="C60" s="46">
        <v>0.92</v>
      </c>
      <c r="D60" s="118">
        <v>107305</v>
      </c>
      <c r="E60" s="119">
        <v>0</v>
      </c>
      <c r="F60" s="47">
        <v>1400</v>
      </c>
      <c r="G60" s="47">
        <f>(D60-E60-F60)*12.36%</f>
        <v>13089.857999999998</v>
      </c>
      <c r="H60" s="47">
        <v>2684.83</v>
      </c>
      <c r="I60" s="47">
        <f t="shared" ref="I60:I69" si="8">(D60-E60-F60+G60+H60)*0.5%</f>
        <v>608.39843999999994</v>
      </c>
      <c r="J60" s="48">
        <f t="shared" ref="J60:J69" si="9">D60-E60-F60+G60+H60+I60</f>
        <v>122288.08644</v>
      </c>
      <c r="K60" s="49">
        <f t="shared" ref="K60:K69" si="10">J60-G60</f>
        <v>109198.22844000001</v>
      </c>
      <c r="M60" s="131"/>
      <c r="N60" s="173"/>
    </row>
    <row r="61" spans="1:14" ht="13.5" thickBot="1">
      <c r="A61" s="183" t="s">
        <v>33</v>
      </c>
      <c r="B61" s="24" t="s">
        <v>90</v>
      </c>
      <c r="C61" s="27">
        <v>2</v>
      </c>
      <c r="D61" s="104">
        <v>107305</v>
      </c>
      <c r="E61" s="17">
        <v>0</v>
      </c>
      <c r="F61" s="5">
        <v>1400</v>
      </c>
      <c r="G61" s="5">
        <f t="shared" ref="G61:G69" si="11">(D61-E61-F61)*12.36%</f>
        <v>13089.857999999998</v>
      </c>
      <c r="H61" s="47">
        <v>2684.83</v>
      </c>
      <c r="I61" s="5">
        <f t="shared" si="8"/>
        <v>608.39843999999994</v>
      </c>
      <c r="J61" s="6">
        <f t="shared" si="9"/>
        <v>122288.08644</v>
      </c>
      <c r="K61" s="15">
        <f t="shared" si="10"/>
        <v>109198.22844000001</v>
      </c>
      <c r="M61" s="131"/>
      <c r="N61" s="173"/>
    </row>
    <row r="62" spans="1:14" ht="13.5" thickBot="1">
      <c r="A62" s="183" t="s">
        <v>33</v>
      </c>
      <c r="B62" s="24" t="s">
        <v>158</v>
      </c>
      <c r="C62" s="27">
        <v>2</v>
      </c>
      <c r="D62" s="104">
        <v>107803</v>
      </c>
      <c r="E62" s="17">
        <v>0</v>
      </c>
      <c r="F62" s="5">
        <v>1400</v>
      </c>
      <c r="G62" s="5">
        <f t="shared" si="11"/>
        <v>13151.410799999998</v>
      </c>
      <c r="H62" s="47">
        <v>2684.83</v>
      </c>
      <c r="I62" s="5">
        <f>(D62-E62-F62+G62+H62)*0.5%</f>
        <v>611.19620399999997</v>
      </c>
      <c r="J62" s="6">
        <f>D62-E62-F62+G62+H62+I62</f>
        <v>122850.43700400001</v>
      </c>
      <c r="K62" s="15">
        <f>J62-G62</f>
        <v>109699.02620400001</v>
      </c>
      <c r="M62" s="131"/>
      <c r="N62" s="173"/>
    </row>
    <row r="63" spans="1:14" ht="13.5" thickBot="1">
      <c r="A63" s="184" t="s">
        <v>82</v>
      </c>
      <c r="B63" s="24" t="s">
        <v>13</v>
      </c>
      <c r="C63" s="27">
        <v>4.2</v>
      </c>
      <c r="D63" s="104">
        <v>107404</v>
      </c>
      <c r="E63" s="17">
        <v>0</v>
      </c>
      <c r="F63" s="5">
        <v>1400</v>
      </c>
      <c r="G63" s="5">
        <f t="shared" si="11"/>
        <v>13102.094399999998</v>
      </c>
      <c r="H63" s="47">
        <v>2684.83</v>
      </c>
      <c r="I63" s="5">
        <f t="shared" si="8"/>
        <v>608.95462200000009</v>
      </c>
      <c r="J63" s="6">
        <f t="shared" si="9"/>
        <v>122399.87902200001</v>
      </c>
      <c r="K63" s="15">
        <f t="shared" si="10"/>
        <v>109297.78462200001</v>
      </c>
      <c r="M63" s="131"/>
      <c r="N63" s="173"/>
    </row>
    <row r="64" spans="1:14" ht="13.5" thickBot="1">
      <c r="A64" s="184" t="s">
        <v>40</v>
      </c>
      <c r="B64" s="24" t="s">
        <v>39</v>
      </c>
      <c r="C64" s="27">
        <v>6.5</v>
      </c>
      <c r="D64" s="104">
        <v>110788</v>
      </c>
      <c r="E64" s="17">
        <v>0</v>
      </c>
      <c r="F64" s="5">
        <v>1400</v>
      </c>
      <c r="G64" s="5">
        <f t="shared" si="11"/>
        <v>13520.356799999998</v>
      </c>
      <c r="H64" s="47">
        <v>2684.83</v>
      </c>
      <c r="I64" s="5">
        <f t="shared" si="8"/>
        <v>627.96593399999995</v>
      </c>
      <c r="J64" s="6">
        <f t="shared" si="9"/>
        <v>126221.152734</v>
      </c>
      <c r="K64" s="15">
        <f t="shared" si="10"/>
        <v>112700.79593400001</v>
      </c>
      <c r="M64" s="131"/>
      <c r="N64" s="173"/>
    </row>
    <row r="65" spans="1:14" ht="13.5" thickBot="1">
      <c r="A65" s="184" t="s">
        <v>88</v>
      </c>
      <c r="B65" s="24" t="s">
        <v>87</v>
      </c>
      <c r="C65" s="27">
        <v>30</v>
      </c>
      <c r="D65" s="104">
        <v>114722</v>
      </c>
      <c r="E65" s="17">
        <v>0</v>
      </c>
      <c r="F65" s="5">
        <v>1400</v>
      </c>
      <c r="G65" s="5">
        <f t="shared" si="11"/>
        <v>14006.599199999999</v>
      </c>
      <c r="H65" s="47">
        <v>2684.83</v>
      </c>
      <c r="I65" s="5">
        <f t="shared" si="8"/>
        <v>650.06714599999998</v>
      </c>
      <c r="J65" s="6">
        <f t="shared" si="9"/>
        <v>130663.496346</v>
      </c>
      <c r="K65" s="15">
        <f t="shared" si="10"/>
        <v>116656.897146</v>
      </c>
      <c r="L65" s="68"/>
      <c r="M65" s="131"/>
      <c r="N65" s="173"/>
    </row>
    <row r="66" spans="1:14" ht="13.5" thickBot="1">
      <c r="A66" s="184" t="s">
        <v>81</v>
      </c>
      <c r="B66" s="24" t="s">
        <v>80</v>
      </c>
      <c r="C66" s="27">
        <v>50</v>
      </c>
      <c r="D66" s="104">
        <v>115020</v>
      </c>
      <c r="E66" s="17">
        <v>0</v>
      </c>
      <c r="F66" s="5">
        <v>1400</v>
      </c>
      <c r="G66" s="5">
        <f t="shared" si="11"/>
        <v>14043.431999999999</v>
      </c>
      <c r="H66" s="47">
        <v>2684.83</v>
      </c>
      <c r="I66" s="5">
        <f t="shared" si="8"/>
        <v>651.74131</v>
      </c>
      <c r="J66" s="6">
        <f t="shared" si="9"/>
        <v>131000.00331</v>
      </c>
      <c r="K66" s="15">
        <f t="shared" si="10"/>
        <v>116956.57131</v>
      </c>
      <c r="M66" s="131"/>
      <c r="N66" s="173"/>
    </row>
    <row r="67" spans="1:14" ht="13.5" thickBot="1">
      <c r="A67" s="184" t="s">
        <v>2</v>
      </c>
      <c r="B67" s="24" t="s">
        <v>32</v>
      </c>
      <c r="C67" s="27" t="s">
        <v>30</v>
      </c>
      <c r="D67" s="104">
        <v>102927</v>
      </c>
      <c r="E67" s="17">
        <v>0</v>
      </c>
      <c r="F67" s="17">
        <v>0</v>
      </c>
      <c r="G67" s="5">
        <f t="shared" si="11"/>
        <v>12721.777199999999</v>
      </c>
      <c r="H67" s="47">
        <v>2684.83</v>
      </c>
      <c r="I67" s="5">
        <f t="shared" si="8"/>
        <v>591.66803600000003</v>
      </c>
      <c r="J67" s="6">
        <f t="shared" si="9"/>
        <v>118925.275236</v>
      </c>
      <c r="K67" s="15">
        <f t="shared" si="10"/>
        <v>106203.498036</v>
      </c>
      <c r="M67" s="131"/>
      <c r="N67" s="173"/>
    </row>
    <row r="68" spans="1:14" ht="13.5" thickBot="1">
      <c r="A68" s="184" t="s">
        <v>2</v>
      </c>
      <c r="B68" s="24" t="s">
        <v>34</v>
      </c>
      <c r="C68" s="27" t="s">
        <v>30</v>
      </c>
      <c r="D68" s="104">
        <v>105116</v>
      </c>
      <c r="E68" s="17">
        <v>0</v>
      </c>
      <c r="F68" s="17">
        <v>0</v>
      </c>
      <c r="G68" s="5">
        <f t="shared" si="11"/>
        <v>12992.337599999999</v>
      </c>
      <c r="H68" s="47">
        <v>2684.83</v>
      </c>
      <c r="I68" s="5">
        <f t="shared" si="8"/>
        <v>603.96583799999996</v>
      </c>
      <c r="J68" s="6">
        <f t="shared" si="9"/>
        <v>121397.133438</v>
      </c>
      <c r="K68" s="15">
        <f t="shared" si="10"/>
        <v>108404.79583800001</v>
      </c>
      <c r="M68" s="131"/>
      <c r="N68" s="173"/>
    </row>
    <row r="69" spans="1:14" ht="13.5" thickBot="1">
      <c r="A69" s="185" t="s">
        <v>2</v>
      </c>
      <c r="B69" s="53" t="s">
        <v>35</v>
      </c>
      <c r="C69" s="28" t="s">
        <v>30</v>
      </c>
      <c r="D69" s="105">
        <v>103574</v>
      </c>
      <c r="E69" s="26">
        <v>0</v>
      </c>
      <c r="F69" s="26">
        <v>0</v>
      </c>
      <c r="G69" s="22">
        <f t="shared" si="11"/>
        <v>12801.746399999998</v>
      </c>
      <c r="H69" s="47">
        <v>2684.83</v>
      </c>
      <c r="I69" s="22">
        <f t="shared" si="8"/>
        <v>595.30288200000007</v>
      </c>
      <c r="J69" s="32">
        <f t="shared" si="9"/>
        <v>119655.87928200001</v>
      </c>
      <c r="K69" s="23">
        <f t="shared" si="10"/>
        <v>106854.13288200001</v>
      </c>
      <c r="M69" s="131"/>
      <c r="N69" s="173"/>
    </row>
    <row r="71" spans="1:14" ht="13.5">
      <c r="A71" s="5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zoomScale="130" zoomScaleNormal="130" workbookViewId="0">
      <selection activeCell="I1" sqref="I1:J65536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0.28515625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30" t="s">
        <v>110</v>
      </c>
      <c r="B2" s="230"/>
      <c r="C2" s="230"/>
      <c r="D2" s="230"/>
      <c r="E2" s="230"/>
      <c r="F2" s="230"/>
      <c r="G2" s="230"/>
      <c r="H2" s="243"/>
    </row>
    <row r="3" spans="1:8" ht="16.5">
      <c r="A3" s="89" t="s">
        <v>111</v>
      </c>
      <c r="B3" s="89"/>
      <c r="C3" s="89"/>
      <c r="D3" s="89"/>
      <c r="E3" s="89"/>
      <c r="F3" s="89"/>
      <c r="G3" s="89"/>
      <c r="H3" s="152"/>
    </row>
    <row r="4" spans="1:8" ht="15">
      <c r="A4" s="201" t="s">
        <v>106</v>
      </c>
      <c r="B4" s="201"/>
      <c r="C4" s="201"/>
      <c r="D4" s="201"/>
      <c r="E4" s="201"/>
      <c r="F4" s="201"/>
      <c r="G4" s="201"/>
      <c r="H4" s="153"/>
    </row>
    <row r="5" spans="1:8" ht="15">
      <c r="A5" s="201" t="s">
        <v>107</v>
      </c>
      <c r="B5" s="201"/>
      <c r="C5" s="201"/>
      <c r="D5" s="201"/>
      <c r="E5" s="201"/>
      <c r="F5" s="201"/>
      <c r="G5" s="201"/>
      <c r="H5" s="153"/>
    </row>
    <row r="6" spans="1:8" ht="15">
      <c r="A6" s="201" t="s">
        <v>108</v>
      </c>
      <c r="B6" s="201"/>
      <c r="C6" s="201"/>
      <c r="D6" s="201"/>
      <c r="E6" s="201"/>
      <c r="F6" s="201"/>
      <c r="G6" s="201"/>
      <c r="H6" s="153"/>
    </row>
    <row r="7" spans="1:8" ht="18">
      <c r="A7" s="238" t="s">
        <v>109</v>
      </c>
      <c r="B7" s="238"/>
      <c r="C7" s="238"/>
      <c r="D7" s="238"/>
      <c r="E7" s="238"/>
      <c r="F7" s="238"/>
      <c r="G7" s="238"/>
      <c r="H7" s="239"/>
    </row>
    <row r="8" spans="1:8" ht="18.75" thickBot="1">
      <c r="A8" s="154"/>
      <c r="B8" s="154"/>
      <c r="C8" s="154"/>
      <c r="D8" s="154"/>
      <c r="E8" s="154"/>
      <c r="F8" s="154"/>
      <c r="G8" s="154"/>
      <c r="H8" s="155"/>
    </row>
    <row r="9" spans="1:8" ht="15.75" thickBot="1">
      <c r="A9" s="156" t="s">
        <v>201</v>
      </c>
      <c r="B9" s="157"/>
      <c r="C9" s="157"/>
      <c r="D9" s="157"/>
      <c r="E9" s="157"/>
      <c r="F9" s="157"/>
      <c r="G9" s="158"/>
      <c r="H9" s="159"/>
    </row>
    <row r="10" spans="1:8" ht="16.5" thickBot="1">
      <c r="A10" s="240" t="s">
        <v>29</v>
      </c>
      <c r="B10" s="241"/>
      <c r="C10" s="241"/>
      <c r="D10" s="241"/>
      <c r="E10" s="241"/>
      <c r="F10" s="241"/>
      <c r="G10" s="242"/>
    </row>
    <row r="11" spans="1:8" ht="13.5" thickBot="1">
      <c r="A11" s="225" t="s">
        <v>15</v>
      </c>
      <c r="B11" s="226"/>
      <c r="C11" s="43" t="s">
        <v>8</v>
      </c>
      <c r="D11" s="169" t="s">
        <v>0</v>
      </c>
      <c r="E11" s="169" t="s">
        <v>177</v>
      </c>
      <c r="F11" s="42" t="s">
        <v>141</v>
      </c>
      <c r="G11" s="170" t="s">
        <v>1</v>
      </c>
    </row>
    <row r="12" spans="1:8" ht="13.5" thickBot="1">
      <c r="A12" s="44" t="s">
        <v>206</v>
      </c>
      <c r="B12" s="45" t="s">
        <v>130</v>
      </c>
      <c r="C12" s="46">
        <v>11</v>
      </c>
      <c r="D12" s="111">
        <v>106393</v>
      </c>
      <c r="E12" s="122">
        <v>1400</v>
      </c>
      <c r="F12" s="111">
        <f t="shared" ref="F12:F29" si="0">(D12-E12)*12.36%</f>
        <v>12977.134799999998</v>
      </c>
      <c r="G12" s="160">
        <f>D12-E12+F12</f>
        <v>117970.1348</v>
      </c>
    </row>
    <row r="13" spans="1:8" ht="13.5" thickBot="1">
      <c r="A13" s="13" t="s">
        <v>206</v>
      </c>
      <c r="B13" s="4" t="s">
        <v>178</v>
      </c>
      <c r="C13" s="27" t="s">
        <v>129</v>
      </c>
      <c r="D13" s="99">
        <v>105743</v>
      </c>
      <c r="E13" s="122">
        <v>1400</v>
      </c>
      <c r="F13" s="99">
        <f t="shared" si="0"/>
        <v>12896.794799999998</v>
      </c>
      <c r="G13" s="171">
        <f t="shared" ref="G13:G29" si="1">D13-E13+F13</f>
        <v>117239.7948</v>
      </c>
    </row>
    <row r="14" spans="1:8" ht="13.5" thickBot="1">
      <c r="A14" s="13" t="s">
        <v>206</v>
      </c>
      <c r="B14" s="4" t="s">
        <v>22</v>
      </c>
      <c r="C14" s="27">
        <v>6</v>
      </c>
      <c r="D14" s="99">
        <v>107193</v>
      </c>
      <c r="E14" s="122">
        <v>1400</v>
      </c>
      <c r="F14" s="99">
        <f t="shared" si="0"/>
        <v>13076.014799999999</v>
      </c>
      <c r="G14" s="171">
        <f t="shared" si="1"/>
        <v>118869.0148</v>
      </c>
    </row>
    <row r="15" spans="1:8" ht="13.5" thickBot="1">
      <c r="A15" s="13" t="s">
        <v>206</v>
      </c>
      <c r="B15" s="4" t="s">
        <v>23</v>
      </c>
      <c r="C15" s="27">
        <v>3</v>
      </c>
      <c r="D15" s="99">
        <v>107193</v>
      </c>
      <c r="E15" s="122">
        <v>1400</v>
      </c>
      <c r="F15" s="99">
        <f t="shared" si="0"/>
        <v>13076.014799999999</v>
      </c>
      <c r="G15" s="171">
        <f t="shared" si="1"/>
        <v>118869.0148</v>
      </c>
    </row>
    <row r="16" spans="1:8" ht="13.5" thickBot="1">
      <c r="A16" s="13" t="s">
        <v>7</v>
      </c>
      <c r="B16" s="4" t="s">
        <v>19</v>
      </c>
      <c r="C16" s="27">
        <v>3</v>
      </c>
      <c r="D16" s="99">
        <v>108993</v>
      </c>
      <c r="E16" s="122">
        <v>1400</v>
      </c>
      <c r="F16" s="99">
        <f t="shared" si="0"/>
        <v>13298.494799999999</v>
      </c>
      <c r="G16" s="171">
        <f t="shared" si="1"/>
        <v>120891.4948</v>
      </c>
    </row>
    <row r="17" spans="1:7" ht="13.5" thickBot="1">
      <c r="A17" s="13" t="s">
        <v>20</v>
      </c>
      <c r="B17" s="4" t="s">
        <v>21</v>
      </c>
      <c r="C17" s="27">
        <v>11</v>
      </c>
      <c r="D17" s="99">
        <v>109093</v>
      </c>
      <c r="E17" s="122">
        <v>1400</v>
      </c>
      <c r="F17" s="99">
        <f t="shared" si="0"/>
        <v>13310.854799999999</v>
      </c>
      <c r="G17" s="171">
        <f t="shared" si="1"/>
        <v>121003.8548</v>
      </c>
    </row>
    <row r="18" spans="1:7" ht="13.5" thickBot="1">
      <c r="A18" s="13" t="s">
        <v>207</v>
      </c>
      <c r="B18" s="4" t="s">
        <v>89</v>
      </c>
      <c r="C18" s="27">
        <v>12</v>
      </c>
      <c r="D18" s="99">
        <v>111993</v>
      </c>
      <c r="E18" s="122">
        <v>1400</v>
      </c>
      <c r="F18" s="99">
        <f t="shared" si="0"/>
        <v>13669.294799999998</v>
      </c>
      <c r="G18" s="171">
        <f t="shared" si="1"/>
        <v>124262.2948</v>
      </c>
    </row>
    <row r="19" spans="1:7" ht="13.5" thickBot="1">
      <c r="A19" s="13" t="s">
        <v>207</v>
      </c>
      <c r="B19" s="4" t="s">
        <v>124</v>
      </c>
      <c r="C19" s="27"/>
      <c r="D19" s="99">
        <v>108793</v>
      </c>
      <c r="E19" s="122">
        <v>1400</v>
      </c>
      <c r="F19" s="99">
        <f t="shared" si="0"/>
        <v>13273.774799999999</v>
      </c>
      <c r="G19" s="171">
        <f t="shared" si="1"/>
        <v>120666.7748</v>
      </c>
    </row>
    <row r="20" spans="1:7" ht="13.5" thickBot="1">
      <c r="A20" s="13" t="s">
        <v>133</v>
      </c>
      <c r="B20" s="4" t="s">
        <v>132</v>
      </c>
      <c r="C20" s="27">
        <v>12</v>
      </c>
      <c r="D20" s="99">
        <v>109013</v>
      </c>
      <c r="E20" s="122">
        <v>1400</v>
      </c>
      <c r="F20" s="99">
        <f t="shared" si="0"/>
        <v>13300.966799999998</v>
      </c>
      <c r="G20" s="171">
        <f t="shared" si="1"/>
        <v>120913.96679999999</v>
      </c>
    </row>
    <row r="21" spans="1:7" ht="13.5" thickBot="1">
      <c r="A21" s="13" t="s">
        <v>133</v>
      </c>
      <c r="B21" s="4" t="s">
        <v>134</v>
      </c>
      <c r="C21" s="27">
        <v>12</v>
      </c>
      <c r="D21" s="99">
        <v>109393</v>
      </c>
      <c r="E21" s="122">
        <v>1400</v>
      </c>
      <c r="F21" s="99">
        <f t="shared" si="0"/>
        <v>13347.934799999999</v>
      </c>
      <c r="G21" s="171">
        <f t="shared" si="1"/>
        <v>121340.9348</v>
      </c>
    </row>
    <row r="22" spans="1:7" ht="13.5" thickBot="1">
      <c r="A22" s="13" t="s">
        <v>133</v>
      </c>
      <c r="B22" s="4" t="s">
        <v>179</v>
      </c>
      <c r="C22" s="27">
        <v>10</v>
      </c>
      <c r="D22" s="99">
        <v>110693</v>
      </c>
      <c r="E22" s="122">
        <v>1400</v>
      </c>
      <c r="F22" s="99">
        <f t="shared" si="0"/>
        <v>13508.614799999999</v>
      </c>
      <c r="G22" s="171">
        <f t="shared" si="1"/>
        <v>122801.6148</v>
      </c>
    </row>
    <row r="23" spans="1:7" ht="13.5" thickBot="1">
      <c r="A23" s="13" t="s">
        <v>123</v>
      </c>
      <c r="B23" s="4" t="s">
        <v>122</v>
      </c>
      <c r="C23" s="27">
        <v>1.9</v>
      </c>
      <c r="D23" s="99">
        <v>112493</v>
      </c>
      <c r="E23" s="122">
        <v>1400</v>
      </c>
      <c r="F23" s="99">
        <f t="shared" si="0"/>
        <v>13731.094799999999</v>
      </c>
      <c r="G23" s="171">
        <f t="shared" si="1"/>
        <v>124824.09479999999</v>
      </c>
    </row>
    <row r="24" spans="1:7" ht="13.5" thickBot="1">
      <c r="A24" s="13" t="s">
        <v>133</v>
      </c>
      <c r="B24" s="4" t="s">
        <v>104</v>
      </c>
      <c r="C24" s="27">
        <v>3</v>
      </c>
      <c r="D24" s="99">
        <v>108893</v>
      </c>
      <c r="E24" s="122">
        <v>1400</v>
      </c>
      <c r="F24" s="99">
        <f t="shared" si="0"/>
        <v>13286.134799999998</v>
      </c>
      <c r="G24" s="171">
        <f t="shared" si="1"/>
        <v>120779.1348</v>
      </c>
    </row>
    <row r="25" spans="1:7" ht="13.5" thickBot="1">
      <c r="A25" s="13" t="s">
        <v>133</v>
      </c>
      <c r="B25" s="4" t="s">
        <v>113</v>
      </c>
      <c r="C25" s="27">
        <v>8</v>
      </c>
      <c r="D25" s="99">
        <v>113443</v>
      </c>
      <c r="E25" s="122">
        <v>1400</v>
      </c>
      <c r="F25" s="99">
        <f t="shared" si="0"/>
        <v>13848.514799999999</v>
      </c>
      <c r="G25" s="171">
        <f t="shared" si="1"/>
        <v>125891.5148</v>
      </c>
    </row>
    <row r="26" spans="1:7" ht="13.5" thickBot="1">
      <c r="A26" s="13" t="s">
        <v>133</v>
      </c>
      <c r="B26" s="4" t="s">
        <v>131</v>
      </c>
      <c r="C26" s="27"/>
      <c r="D26" s="99">
        <v>109143</v>
      </c>
      <c r="E26" s="122">
        <v>1400</v>
      </c>
      <c r="F26" s="99">
        <f t="shared" si="0"/>
        <v>13317.034799999999</v>
      </c>
      <c r="G26" s="171">
        <f t="shared" si="1"/>
        <v>121060.03479999999</v>
      </c>
    </row>
    <row r="27" spans="1:7" ht="13.5" thickBot="1">
      <c r="A27" s="77" t="s">
        <v>125</v>
      </c>
      <c r="B27" s="4" t="s">
        <v>180</v>
      </c>
      <c r="C27" s="27" t="s">
        <v>128</v>
      </c>
      <c r="D27" s="99">
        <v>108543</v>
      </c>
      <c r="E27" s="122">
        <v>1400</v>
      </c>
      <c r="F27" s="99">
        <f t="shared" si="0"/>
        <v>13242.874799999998</v>
      </c>
      <c r="G27" s="171">
        <f t="shared" si="1"/>
        <v>120385.87479999999</v>
      </c>
    </row>
    <row r="28" spans="1:7" ht="13.5" thickBot="1">
      <c r="A28" s="13" t="s">
        <v>2</v>
      </c>
      <c r="B28" s="4" t="s">
        <v>94</v>
      </c>
      <c r="C28" s="27" t="s">
        <v>30</v>
      </c>
      <c r="D28" s="99">
        <v>100443</v>
      </c>
      <c r="E28" s="122">
        <v>0</v>
      </c>
      <c r="F28" s="99">
        <f t="shared" si="0"/>
        <v>12414.754799999999</v>
      </c>
      <c r="G28" s="171">
        <f t="shared" si="1"/>
        <v>112857.7548</v>
      </c>
    </row>
    <row r="29" spans="1:7" ht="13.5" thickBot="1">
      <c r="A29" s="20" t="s">
        <v>2</v>
      </c>
      <c r="B29" s="21" t="s">
        <v>95</v>
      </c>
      <c r="C29" s="28" t="s">
        <v>30</v>
      </c>
      <c r="D29" s="102">
        <v>100443</v>
      </c>
      <c r="E29" s="187">
        <v>0</v>
      </c>
      <c r="F29" s="102">
        <f t="shared" si="0"/>
        <v>12414.754799999999</v>
      </c>
      <c r="G29" s="149">
        <f t="shared" si="1"/>
        <v>112857.7548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31" t="s">
        <v>24</v>
      </c>
      <c r="B31" s="233"/>
      <c r="C31" s="233"/>
      <c r="D31" s="233"/>
      <c r="E31" s="233"/>
      <c r="F31" s="233"/>
      <c r="G31" s="244"/>
    </row>
    <row r="32" spans="1:7" ht="13.5" thickBot="1">
      <c r="A32" s="216" t="s">
        <v>15</v>
      </c>
      <c r="B32" s="235"/>
      <c r="C32" s="172" t="s">
        <v>8</v>
      </c>
      <c r="D32" s="169" t="s">
        <v>0</v>
      </c>
      <c r="E32" s="169" t="s">
        <v>177</v>
      </c>
      <c r="F32" s="42" t="s">
        <v>141</v>
      </c>
      <c r="G32" s="170" t="s">
        <v>1</v>
      </c>
    </row>
    <row r="33" spans="1:7" ht="13.5" thickBot="1">
      <c r="A33" s="44" t="s">
        <v>7</v>
      </c>
      <c r="B33" s="45" t="s">
        <v>25</v>
      </c>
      <c r="C33" s="46">
        <v>0.9</v>
      </c>
      <c r="D33" s="111">
        <v>107273</v>
      </c>
      <c r="E33" s="122">
        <v>1400</v>
      </c>
      <c r="F33" s="111">
        <f t="shared" ref="F33:F56" si="2">(D33-E33)*12.36%</f>
        <v>13085.902799999998</v>
      </c>
      <c r="G33" s="160">
        <f t="shared" ref="G33:G56" si="3">D33-E33+F33</f>
        <v>118958.9028</v>
      </c>
    </row>
    <row r="34" spans="1:7" ht="13.5" thickBot="1">
      <c r="A34" s="13" t="s">
        <v>136</v>
      </c>
      <c r="B34" s="34" t="s">
        <v>135</v>
      </c>
      <c r="C34" s="35">
        <v>1</v>
      </c>
      <c r="D34" s="101">
        <v>108923</v>
      </c>
      <c r="E34" s="122">
        <v>1400</v>
      </c>
      <c r="F34" s="101">
        <f t="shared" si="2"/>
        <v>13289.842799999999</v>
      </c>
      <c r="G34" s="171">
        <f t="shared" si="3"/>
        <v>120812.8428</v>
      </c>
    </row>
    <row r="35" spans="1:7" ht="13.5" thickBot="1">
      <c r="A35" s="161" t="s">
        <v>139</v>
      </c>
      <c r="B35" s="34" t="s">
        <v>137</v>
      </c>
      <c r="C35" s="35">
        <v>1.2</v>
      </c>
      <c r="D35" s="101">
        <v>107973</v>
      </c>
      <c r="E35" s="122">
        <v>1400</v>
      </c>
      <c r="F35" s="101">
        <f t="shared" si="2"/>
        <v>13172.422799999998</v>
      </c>
      <c r="G35" s="171">
        <f t="shared" si="3"/>
        <v>119745.4228</v>
      </c>
    </row>
    <row r="36" spans="1:7" ht="13.5" thickBot="1">
      <c r="A36" s="161" t="s">
        <v>6</v>
      </c>
      <c r="B36" s="9" t="s">
        <v>12</v>
      </c>
      <c r="C36" s="27">
        <v>8</v>
      </c>
      <c r="D36" s="101">
        <v>108273</v>
      </c>
      <c r="E36" s="122">
        <v>1400</v>
      </c>
      <c r="F36" s="101">
        <f t="shared" si="2"/>
        <v>13209.502799999998</v>
      </c>
      <c r="G36" s="171">
        <f t="shared" si="3"/>
        <v>120082.5028</v>
      </c>
    </row>
    <row r="37" spans="1:7" ht="13.5" thickBot="1">
      <c r="A37" s="14" t="s">
        <v>6</v>
      </c>
      <c r="B37" s="9" t="s">
        <v>140</v>
      </c>
      <c r="C37" s="27">
        <v>8</v>
      </c>
      <c r="D37" s="101">
        <v>109773</v>
      </c>
      <c r="E37" s="122">
        <v>1400</v>
      </c>
      <c r="F37" s="101">
        <f t="shared" si="2"/>
        <v>13394.902799999998</v>
      </c>
      <c r="G37" s="171">
        <f t="shared" si="3"/>
        <v>121767.9028</v>
      </c>
    </row>
    <row r="38" spans="1:7" ht="13.5" thickBot="1">
      <c r="A38" s="14" t="s">
        <v>26</v>
      </c>
      <c r="B38" s="9" t="s">
        <v>27</v>
      </c>
      <c r="C38" s="27">
        <v>8</v>
      </c>
      <c r="D38" s="101">
        <v>105563</v>
      </c>
      <c r="E38" s="122">
        <v>1400</v>
      </c>
      <c r="F38" s="101">
        <f t="shared" si="2"/>
        <v>12874.546799999998</v>
      </c>
      <c r="G38" s="171">
        <f t="shared" si="3"/>
        <v>117037.5468</v>
      </c>
    </row>
    <row r="39" spans="1:7" ht="13.5" thickBot="1">
      <c r="A39" s="14" t="s">
        <v>26</v>
      </c>
      <c r="B39" s="9" t="s">
        <v>112</v>
      </c>
      <c r="C39" s="27">
        <v>18</v>
      </c>
      <c r="D39" s="101">
        <v>106773</v>
      </c>
      <c r="E39" s="122">
        <v>1400</v>
      </c>
      <c r="F39" s="101">
        <f t="shared" si="2"/>
        <v>13024.102799999999</v>
      </c>
      <c r="G39" s="171">
        <f t="shared" si="3"/>
        <v>118397.10279999999</v>
      </c>
    </row>
    <row r="40" spans="1:7" ht="13.5" thickBot="1">
      <c r="A40" s="14" t="s">
        <v>10</v>
      </c>
      <c r="B40" s="9" t="s">
        <v>9</v>
      </c>
      <c r="C40" s="27">
        <v>1.2</v>
      </c>
      <c r="D40" s="101">
        <v>110153</v>
      </c>
      <c r="E40" s="122">
        <v>1400</v>
      </c>
      <c r="F40" s="101">
        <f t="shared" si="2"/>
        <v>13441.870799999999</v>
      </c>
      <c r="G40" s="171">
        <f t="shared" si="3"/>
        <v>122194.8708</v>
      </c>
    </row>
    <row r="41" spans="1:7" ht="13.5" thickBot="1">
      <c r="A41" s="14" t="s">
        <v>78</v>
      </c>
      <c r="B41" s="9" t="s">
        <v>76</v>
      </c>
      <c r="C41" s="27">
        <v>0.35</v>
      </c>
      <c r="D41" s="101">
        <v>115313</v>
      </c>
      <c r="E41" s="122">
        <v>1400</v>
      </c>
      <c r="F41" s="101">
        <f t="shared" si="2"/>
        <v>14079.646799999999</v>
      </c>
      <c r="G41" s="171">
        <f t="shared" si="3"/>
        <v>127992.6468</v>
      </c>
    </row>
    <row r="42" spans="1:7" ht="13.5" thickBot="1">
      <c r="A42" s="14" t="s">
        <v>79</v>
      </c>
      <c r="B42" s="4" t="s">
        <v>77</v>
      </c>
      <c r="C42" s="27">
        <v>0.12</v>
      </c>
      <c r="D42" s="101">
        <v>113113</v>
      </c>
      <c r="E42" s="122">
        <v>1400</v>
      </c>
      <c r="F42" s="101">
        <f t="shared" si="2"/>
        <v>13807.726799999999</v>
      </c>
      <c r="G42" s="171">
        <f t="shared" si="3"/>
        <v>125520.7268</v>
      </c>
    </row>
    <row r="43" spans="1:7" ht="13.5" thickBot="1">
      <c r="A43" s="98" t="s">
        <v>11</v>
      </c>
      <c r="B43" s="109" t="s">
        <v>151</v>
      </c>
      <c r="C43" s="27">
        <v>0.28000000000000003</v>
      </c>
      <c r="D43" s="101">
        <v>110163</v>
      </c>
      <c r="E43" s="122">
        <v>1400</v>
      </c>
      <c r="F43" s="101">
        <f t="shared" si="2"/>
        <v>13443.106799999998</v>
      </c>
      <c r="G43" s="171">
        <f t="shared" si="3"/>
        <v>122206.10679999999</v>
      </c>
    </row>
    <row r="44" spans="1:7" ht="13.5" thickBot="1">
      <c r="A44" s="98" t="s">
        <v>11</v>
      </c>
      <c r="B44" s="109" t="s">
        <v>149</v>
      </c>
      <c r="C44" s="27">
        <v>0.22</v>
      </c>
      <c r="D44" s="101">
        <v>110163</v>
      </c>
      <c r="E44" s="122">
        <v>1400</v>
      </c>
      <c r="F44" s="101">
        <f t="shared" si="2"/>
        <v>13443.106799999998</v>
      </c>
      <c r="G44" s="171">
        <f t="shared" si="3"/>
        <v>122206.10679999999</v>
      </c>
    </row>
    <row r="45" spans="1:7" ht="13.5" thickBot="1">
      <c r="A45" s="14" t="s">
        <v>120</v>
      </c>
      <c r="B45" s="9" t="s">
        <v>121</v>
      </c>
      <c r="C45" s="27">
        <v>0.3</v>
      </c>
      <c r="D45" s="101">
        <v>109073</v>
      </c>
      <c r="E45" s="122">
        <v>1400</v>
      </c>
      <c r="F45" s="101">
        <f t="shared" si="2"/>
        <v>13308.382799999999</v>
      </c>
      <c r="G45" s="171">
        <f t="shared" si="3"/>
        <v>120981.38279999999</v>
      </c>
    </row>
    <row r="46" spans="1:7" ht="13.5" thickBot="1">
      <c r="A46" s="14" t="s">
        <v>36</v>
      </c>
      <c r="B46" s="9" t="s">
        <v>37</v>
      </c>
      <c r="C46" s="27">
        <v>0.43</v>
      </c>
      <c r="D46" s="101">
        <v>116623</v>
      </c>
      <c r="E46" s="122">
        <v>1400</v>
      </c>
      <c r="F46" s="101">
        <f t="shared" si="2"/>
        <v>14241.562799999998</v>
      </c>
      <c r="G46" s="171">
        <f t="shared" si="3"/>
        <v>129464.5628</v>
      </c>
    </row>
    <row r="47" spans="1:7" ht="13.5" thickBot="1">
      <c r="A47" s="14" t="s">
        <v>36</v>
      </c>
      <c r="B47" s="9" t="s">
        <v>118</v>
      </c>
      <c r="C47" s="27">
        <v>0.22</v>
      </c>
      <c r="D47" s="101">
        <v>118073</v>
      </c>
      <c r="E47" s="122">
        <v>1400</v>
      </c>
      <c r="F47" s="101">
        <f t="shared" si="2"/>
        <v>14420.782799999999</v>
      </c>
      <c r="G47" s="171">
        <f t="shared" si="3"/>
        <v>131093.78279999999</v>
      </c>
    </row>
    <row r="48" spans="1:7" ht="13.5" thickBot="1">
      <c r="A48" s="14" t="s">
        <v>36</v>
      </c>
      <c r="B48" s="9" t="s">
        <v>38</v>
      </c>
      <c r="C48" s="27">
        <v>0.33</v>
      </c>
      <c r="D48" s="101">
        <v>118116</v>
      </c>
      <c r="E48" s="122">
        <v>1400</v>
      </c>
      <c r="F48" s="101">
        <f t="shared" si="2"/>
        <v>14426.097599999999</v>
      </c>
      <c r="G48" s="171">
        <f t="shared" si="3"/>
        <v>131142.09760000001</v>
      </c>
    </row>
    <row r="49" spans="1:7" ht="13.5" thickBot="1">
      <c r="A49" s="13" t="s">
        <v>36</v>
      </c>
      <c r="B49" s="4" t="s">
        <v>114</v>
      </c>
      <c r="C49" s="27"/>
      <c r="D49" s="101">
        <v>110993</v>
      </c>
      <c r="E49" s="122">
        <v>1400</v>
      </c>
      <c r="F49" s="101">
        <f t="shared" si="2"/>
        <v>13545.694799999999</v>
      </c>
      <c r="G49" s="171">
        <f t="shared" si="3"/>
        <v>123138.6948</v>
      </c>
    </row>
    <row r="50" spans="1:7" ht="13.5" thickBot="1">
      <c r="A50" s="13" t="s">
        <v>36</v>
      </c>
      <c r="B50" s="4" t="s">
        <v>145</v>
      </c>
      <c r="C50" s="27"/>
      <c r="D50" s="101">
        <v>113963</v>
      </c>
      <c r="E50" s="122">
        <v>1400</v>
      </c>
      <c r="F50" s="101">
        <f t="shared" si="2"/>
        <v>13912.786799999998</v>
      </c>
      <c r="G50" s="171">
        <f t="shared" si="3"/>
        <v>126475.7868</v>
      </c>
    </row>
    <row r="51" spans="1:7" ht="13.5" thickBot="1">
      <c r="A51" s="13" t="s">
        <v>36</v>
      </c>
      <c r="B51" s="4" t="s">
        <v>138</v>
      </c>
      <c r="C51" s="27"/>
      <c r="D51" s="101">
        <v>112183</v>
      </c>
      <c r="E51" s="122">
        <v>1400</v>
      </c>
      <c r="F51" s="101">
        <f t="shared" si="2"/>
        <v>13692.778799999998</v>
      </c>
      <c r="G51" s="171">
        <f t="shared" si="3"/>
        <v>124475.7788</v>
      </c>
    </row>
    <row r="52" spans="1:7" ht="13.5" thickBot="1">
      <c r="A52" s="14" t="s">
        <v>2</v>
      </c>
      <c r="B52" s="9" t="s">
        <v>3</v>
      </c>
      <c r="C52" s="27" t="s">
        <v>30</v>
      </c>
      <c r="D52" s="101">
        <v>101373</v>
      </c>
      <c r="E52" s="122">
        <v>0</v>
      </c>
      <c r="F52" s="101">
        <f t="shared" si="2"/>
        <v>12529.702799999999</v>
      </c>
      <c r="G52" s="171">
        <f t="shared" si="3"/>
        <v>113902.7028</v>
      </c>
    </row>
    <row r="53" spans="1:7" ht="13.5" thickBot="1">
      <c r="A53" s="14" t="s">
        <v>2</v>
      </c>
      <c r="B53" s="9" t="s">
        <v>4</v>
      </c>
      <c r="C53" s="27" t="s">
        <v>30</v>
      </c>
      <c r="D53" s="101">
        <v>102273</v>
      </c>
      <c r="E53" s="122">
        <v>0</v>
      </c>
      <c r="F53" s="101">
        <f t="shared" si="2"/>
        <v>12640.942799999999</v>
      </c>
      <c r="G53" s="171">
        <f t="shared" si="3"/>
        <v>114913.9428</v>
      </c>
    </row>
    <row r="54" spans="1:7" ht="13.5" thickBot="1">
      <c r="A54" s="13" t="s">
        <v>2</v>
      </c>
      <c r="B54" s="4" t="s">
        <v>14</v>
      </c>
      <c r="C54" s="27" t="s">
        <v>30</v>
      </c>
      <c r="D54" s="101">
        <v>106323</v>
      </c>
      <c r="E54" s="122">
        <v>0</v>
      </c>
      <c r="F54" s="101">
        <f t="shared" si="2"/>
        <v>13141.522799999999</v>
      </c>
      <c r="G54" s="171">
        <f t="shared" si="3"/>
        <v>119464.52280000001</v>
      </c>
    </row>
    <row r="55" spans="1:7" ht="13.5" thickBot="1">
      <c r="A55" s="14" t="s">
        <v>2</v>
      </c>
      <c r="B55" s="9" t="s">
        <v>5</v>
      </c>
      <c r="C55" s="27" t="s">
        <v>30</v>
      </c>
      <c r="D55" s="101">
        <v>101063</v>
      </c>
      <c r="E55" s="122">
        <v>0</v>
      </c>
      <c r="F55" s="101">
        <f t="shared" si="2"/>
        <v>12491.386799999998</v>
      </c>
      <c r="G55" s="171">
        <f t="shared" si="3"/>
        <v>113554.38679999999</v>
      </c>
    </row>
    <row r="56" spans="1:7" ht="13.5" thickBot="1">
      <c r="A56" s="50" t="s">
        <v>2</v>
      </c>
      <c r="B56" s="51" t="s">
        <v>31</v>
      </c>
      <c r="C56" s="28" t="s">
        <v>30</v>
      </c>
      <c r="D56" s="112">
        <v>105663</v>
      </c>
      <c r="E56" s="187">
        <v>0</v>
      </c>
      <c r="F56" s="112">
        <f t="shared" si="2"/>
        <v>13059.946799999998</v>
      </c>
      <c r="G56" s="149">
        <f t="shared" si="3"/>
        <v>118722.94680000001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14" t="s">
        <v>28</v>
      </c>
      <c r="B58" s="236"/>
      <c r="C58" s="236"/>
      <c r="D58" s="236"/>
      <c r="E58" s="236"/>
      <c r="F58" s="236"/>
      <c r="G58" s="245"/>
    </row>
    <row r="59" spans="1:7" ht="13.5" thickBot="1">
      <c r="A59" s="225" t="s">
        <v>15</v>
      </c>
      <c r="B59" s="226"/>
      <c r="C59" s="42" t="s">
        <v>8</v>
      </c>
      <c r="D59" s="169" t="s">
        <v>0</v>
      </c>
      <c r="E59" s="169" t="s">
        <v>177</v>
      </c>
      <c r="F59" s="42" t="s">
        <v>141</v>
      </c>
      <c r="G59" s="170" t="s">
        <v>1</v>
      </c>
    </row>
    <row r="60" spans="1:7" ht="13.5" thickBot="1">
      <c r="A60" s="116" t="s">
        <v>33</v>
      </c>
      <c r="B60" s="117" t="s">
        <v>91</v>
      </c>
      <c r="C60" s="46">
        <v>0.92</v>
      </c>
      <c r="D60" s="118">
        <v>110673</v>
      </c>
      <c r="E60" s="122">
        <v>1400</v>
      </c>
      <c r="F60" s="111">
        <f t="shared" ref="F60:F69" si="4">(D60-E60)*12.36%</f>
        <v>13506.142799999998</v>
      </c>
      <c r="G60" s="160">
        <f t="shared" ref="G60:G69" si="5">D60-E60+F60</f>
        <v>122779.1428</v>
      </c>
    </row>
    <row r="61" spans="1:7" ht="13.5" thickBot="1">
      <c r="A61" s="54" t="s">
        <v>33</v>
      </c>
      <c r="B61" s="55" t="s">
        <v>90</v>
      </c>
      <c r="C61" s="35">
        <v>2</v>
      </c>
      <c r="D61" s="103">
        <v>110673</v>
      </c>
      <c r="E61" s="122">
        <v>1400</v>
      </c>
      <c r="F61" s="101">
        <f t="shared" si="4"/>
        <v>13506.142799999998</v>
      </c>
      <c r="G61" s="171">
        <f t="shared" si="5"/>
        <v>122779.1428</v>
      </c>
    </row>
    <row r="62" spans="1:7" ht="13.5" thickBot="1">
      <c r="A62" s="54" t="s">
        <v>33</v>
      </c>
      <c r="B62" s="55" t="s">
        <v>158</v>
      </c>
      <c r="C62" s="35">
        <v>2</v>
      </c>
      <c r="D62" s="103">
        <v>111173</v>
      </c>
      <c r="E62" s="122">
        <v>1400</v>
      </c>
      <c r="F62" s="101">
        <f t="shared" si="4"/>
        <v>13567.942799999999</v>
      </c>
      <c r="G62" s="171">
        <f t="shared" si="5"/>
        <v>123340.9428</v>
      </c>
    </row>
    <row r="63" spans="1:7" ht="13.5" thickBot="1">
      <c r="A63" s="24" t="s">
        <v>82</v>
      </c>
      <c r="B63" s="18" t="s">
        <v>13</v>
      </c>
      <c r="C63" s="27">
        <v>4.2</v>
      </c>
      <c r="D63" s="104">
        <v>110873</v>
      </c>
      <c r="E63" s="122">
        <v>1400</v>
      </c>
      <c r="F63" s="101">
        <f t="shared" si="4"/>
        <v>13530.862799999999</v>
      </c>
      <c r="G63" s="171">
        <f t="shared" si="5"/>
        <v>123003.8628</v>
      </c>
    </row>
    <row r="64" spans="1:7" ht="13.5" thickBot="1">
      <c r="A64" s="24" t="s">
        <v>40</v>
      </c>
      <c r="B64" s="18" t="s">
        <v>39</v>
      </c>
      <c r="C64" s="27">
        <v>6.5</v>
      </c>
      <c r="D64" s="104">
        <v>114173</v>
      </c>
      <c r="E64" s="122">
        <v>1400</v>
      </c>
      <c r="F64" s="101">
        <f t="shared" si="4"/>
        <v>13938.742799999998</v>
      </c>
      <c r="G64" s="171">
        <f t="shared" si="5"/>
        <v>126711.74279999999</v>
      </c>
    </row>
    <row r="65" spans="1:8" ht="13.5" thickBot="1">
      <c r="A65" s="24" t="s">
        <v>88</v>
      </c>
      <c r="B65" s="18" t="s">
        <v>87</v>
      </c>
      <c r="C65" s="27">
        <v>30</v>
      </c>
      <c r="D65" s="104">
        <v>118023</v>
      </c>
      <c r="E65" s="122">
        <v>1400</v>
      </c>
      <c r="F65" s="101">
        <f t="shared" si="4"/>
        <v>14414.602799999999</v>
      </c>
      <c r="G65" s="171">
        <f t="shared" si="5"/>
        <v>131037.60279999999</v>
      </c>
    </row>
    <row r="66" spans="1:8" ht="13.5" thickBot="1">
      <c r="A66" s="24" t="s">
        <v>81</v>
      </c>
      <c r="B66" s="18" t="s">
        <v>80</v>
      </c>
      <c r="C66" s="27">
        <v>50</v>
      </c>
      <c r="D66" s="104">
        <v>118323</v>
      </c>
      <c r="E66" s="122">
        <v>1400</v>
      </c>
      <c r="F66" s="101">
        <f t="shared" si="4"/>
        <v>14451.682799999999</v>
      </c>
      <c r="G66" s="171">
        <f t="shared" si="5"/>
        <v>131374.68280000001</v>
      </c>
    </row>
    <row r="67" spans="1:8" ht="13.5" thickBot="1">
      <c r="A67" s="24" t="s">
        <v>2</v>
      </c>
      <c r="B67" s="18" t="s">
        <v>32</v>
      </c>
      <c r="C67" s="27" t="s">
        <v>30</v>
      </c>
      <c r="D67" s="104">
        <v>106373</v>
      </c>
      <c r="E67" s="122">
        <v>0</v>
      </c>
      <c r="F67" s="101">
        <f t="shared" si="4"/>
        <v>13147.702799999999</v>
      </c>
      <c r="G67" s="171">
        <f t="shared" si="5"/>
        <v>119520.7028</v>
      </c>
    </row>
    <row r="68" spans="1:8" ht="13.5" thickBot="1">
      <c r="A68" s="24" t="s">
        <v>2</v>
      </c>
      <c r="B68" s="18" t="s">
        <v>34</v>
      </c>
      <c r="C68" s="27" t="s">
        <v>30</v>
      </c>
      <c r="D68" s="104">
        <v>108473</v>
      </c>
      <c r="E68" s="122">
        <v>0</v>
      </c>
      <c r="F68" s="101">
        <f t="shared" si="4"/>
        <v>13407.262799999999</v>
      </c>
      <c r="G68" s="171">
        <f t="shared" si="5"/>
        <v>121880.2628</v>
      </c>
    </row>
    <row r="69" spans="1:8" ht="13.5" thickBot="1">
      <c r="A69" s="53" t="s">
        <v>2</v>
      </c>
      <c r="B69" s="25" t="s">
        <v>35</v>
      </c>
      <c r="C69" s="28" t="s">
        <v>30</v>
      </c>
      <c r="D69" s="105">
        <v>106923</v>
      </c>
      <c r="E69" s="187">
        <v>0</v>
      </c>
      <c r="F69" s="112">
        <f t="shared" si="4"/>
        <v>13215.682799999999</v>
      </c>
      <c r="G69" s="149">
        <f t="shared" si="5"/>
        <v>120138.6828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40" customFormat="1">
      <c r="A72" s="168" t="s">
        <v>193</v>
      </c>
    </row>
    <row r="74" spans="1:8">
      <c r="A74" s="162" t="s">
        <v>181</v>
      </c>
      <c r="B74" s="132"/>
      <c r="C74" s="132"/>
      <c r="D74" s="132"/>
      <c r="E74" s="132"/>
      <c r="F74" s="132"/>
      <c r="G74" s="132"/>
      <c r="H74" s="132"/>
    </row>
    <row r="75" spans="1:8" ht="13.5" thickBot="1">
      <c r="A75" s="81"/>
      <c r="B75" s="81"/>
      <c r="C75" s="81"/>
      <c r="D75" s="81"/>
      <c r="E75" s="81"/>
      <c r="F75" s="81"/>
      <c r="G75" s="81"/>
      <c r="H75" s="81"/>
    </row>
    <row r="76" spans="1:8" ht="13.5" thickBot="1">
      <c r="A76" s="163" t="s">
        <v>182</v>
      </c>
      <c r="B76" s="164">
        <v>150</v>
      </c>
      <c r="C76" s="134"/>
      <c r="D76" s="139"/>
      <c r="E76" s="139"/>
      <c r="F76" s="139"/>
      <c r="G76" s="139"/>
      <c r="H76" s="81"/>
    </row>
    <row r="77" spans="1:8" ht="13.5" thickBot="1">
      <c r="A77" s="165" t="s">
        <v>183</v>
      </c>
      <c r="B77" s="166">
        <v>50</v>
      </c>
      <c r="C77" s="69"/>
      <c r="D77" s="130"/>
      <c r="E77" s="130"/>
      <c r="F77" s="130"/>
      <c r="G77" s="12"/>
      <c r="H77" s="81"/>
    </row>
    <row r="78" spans="1:8" ht="13.5" thickBot="1">
      <c r="A78" s="165" t="s">
        <v>184</v>
      </c>
      <c r="B78" s="166">
        <v>500</v>
      </c>
      <c r="C78" s="69"/>
      <c r="D78" s="130"/>
      <c r="E78" s="130"/>
      <c r="F78" s="130"/>
      <c r="G78" s="12"/>
      <c r="H78" s="81"/>
    </row>
    <row r="79" spans="1:8" ht="13.5" thickBot="1">
      <c r="A79" s="165" t="s">
        <v>183</v>
      </c>
      <c r="B79" s="166">
        <v>50</v>
      </c>
      <c r="C79" s="81"/>
      <c r="D79" s="81"/>
      <c r="E79" s="81"/>
      <c r="F79" s="81"/>
      <c r="G79" s="81"/>
      <c r="H79" s="81"/>
    </row>
    <row r="80" spans="1:8" ht="13.5" thickBot="1">
      <c r="A80" s="165" t="s">
        <v>184</v>
      </c>
      <c r="B80" s="166">
        <v>500</v>
      </c>
    </row>
    <row r="81" spans="1:2" ht="13.5" thickBot="1">
      <c r="A81" s="165" t="s">
        <v>185</v>
      </c>
      <c r="B81" s="166">
        <v>900</v>
      </c>
    </row>
    <row r="82" spans="1:2" ht="13.5" thickBot="1">
      <c r="A82" s="165" t="s">
        <v>186</v>
      </c>
      <c r="B82" s="166">
        <v>1400</v>
      </c>
    </row>
    <row r="83" spans="1:2" ht="13.5" thickBot="1">
      <c r="A83" s="165" t="s">
        <v>187</v>
      </c>
      <c r="B83" s="166">
        <v>600</v>
      </c>
    </row>
    <row r="84" spans="1:2" ht="13.5" thickBot="1">
      <c r="A84" s="165" t="s">
        <v>187</v>
      </c>
      <c r="B84" s="166">
        <v>600</v>
      </c>
    </row>
    <row r="85" spans="1:2" ht="13.5" thickBot="1">
      <c r="A85" s="165" t="s">
        <v>188</v>
      </c>
      <c r="B85" s="166">
        <v>200</v>
      </c>
    </row>
    <row r="86" spans="1:2" ht="13.5" thickBot="1">
      <c r="A86" s="165" t="s">
        <v>189</v>
      </c>
      <c r="B86" s="166">
        <v>500</v>
      </c>
    </row>
    <row r="87" spans="1:2" ht="13.5" thickBot="1">
      <c r="A87" s="165" t="s">
        <v>190</v>
      </c>
      <c r="B87" s="166">
        <v>700</v>
      </c>
    </row>
    <row r="88" spans="1:2" ht="13.5" thickBot="1">
      <c r="A88" s="165" t="s">
        <v>191</v>
      </c>
      <c r="B88" s="166">
        <v>200</v>
      </c>
    </row>
    <row r="90" spans="1:2">
      <c r="A90" s="167" t="s">
        <v>192</v>
      </c>
    </row>
  </sheetData>
  <mergeCells count="11">
    <mergeCell ref="A31:G31"/>
    <mergeCell ref="A32:B32"/>
    <mergeCell ref="A58:G58"/>
    <mergeCell ref="A59:B59"/>
    <mergeCell ref="A7:H7"/>
    <mergeCell ref="A10:G10"/>
    <mergeCell ref="A11:B11"/>
    <mergeCell ref="A2:H2"/>
    <mergeCell ref="A4:G4"/>
    <mergeCell ref="A5:G5"/>
    <mergeCell ref="A6:G6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colBreaks count="1" manualBreakCount="1">
    <brk id="7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1"/>
  <sheetViews>
    <sheetView topLeftCell="A22" workbookViewId="0">
      <selection activeCell="P31" sqref="P1:Q65536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16.42578125" customWidth="1"/>
    <col min="14" max="14" width="11.85546875" customWidth="1"/>
  </cols>
  <sheetData>
    <row r="1" spans="1:14" ht="23.25">
      <c r="A1" s="204" t="s">
        <v>110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80"/>
      <c r="M1" s="80"/>
      <c r="N1" s="80"/>
    </row>
    <row r="2" spans="1:14" ht="16.5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81"/>
      <c r="N2" s="81"/>
    </row>
    <row r="3" spans="1:14" ht="15">
      <c r="A3" s="88"/>
      <c r="B3" s="201" t="s">
        <v>106</v>
      </c>
      <c r="C3" s="201"/>
      <c r="D3" s="201"/>
      <c r="E3" s="201"/>
      <c r="F3" s="201"/>
      <c r="G3" s="201"/>
      <c r="H3" s="201"/>
      <c r="I3" s="201"/>
      <c r="J3" s="201"/>
      <c r="K3" s="201"/>
      <c r="L3" s="81"/>
      <c r="M3" s="81"/>
      <c r="N3" s="81"/>
    </row>
    <row r="4" spans="1:14" ht="15">
      <c r="A4" s="88"/>
      <c r="B4" s="201" t="s">
        <v>107</v>
      </c>
      <c r="C4" s="201"/>
      <c r="D4" s="201"/>
      <c r="E4" s="201"/>
      <c r="F4" s="201"/>
      <c r="G4" s="201"/>
      <c r="H4" s="201"/>
      <c r="I4" s="201"/>
      <c r="J4" s="201"/>
      <c r="K4" s="201"/>
      <c r="L4" s="81"/>
      <c r="M4" s="81"/>
      <c r="N4" s="81"/>
    </row>
    <row r="5" spans="1:14" ht="15">
      <c r="A5" s="88"/>
      <c r="B5" s="201" t="s">
        <v>108</v>
      </c>
      <c r="C5" s="201"/>
      <c r="D5" s="201"/>
      <c r="E5" s="201"/>
      <c r="F5" s="201"/>
      <c r="G5" s="201"/>
      <c r="H5" s="201"/>
      <c r="I5" s="201"/>
      <c r="J5" s="201"/>
      <c r="K5" s="201"/>
      <c r="L5" s="81"/>
      <c r="M5" s="81"/>
      <c r="N5" s="81"/>
    </row>
    <row r="6" spans="1:14" ht="18.75" thickBot="1">
      <c r="A6" s="202" t="s">
        <v>109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"/>
      <c r="M6" s="2"/>
      <c r="N6" s="2"/>
    </row>
    <row r="7" spans="1:14">
      <c r="L7" s="146"/>
      <c r="M7" s="80"/>
      <c r="N7" s="1"/>
    </row>
    <row r="8" spans="1:14" ht="13.5" thickBot="1">
      <c r="L8" s="147"/>
      <c r="M8" s="81"/>
      <c r="N8" s="82"/>
    </row>
    <row r="9" spans="1:14" ht="16.5" customHeight="1" thickBot="1">
      <c r="A9" s="214" t="s">
        <v>202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08" t="s">
        <v>159</v>
      </c>
      <c r="M9" s="209"/>
      <c r="N9" s="210"/>
    </row>
    <row r="10" spans="1:14" ht="16.5" customHeight="1" thickBot="1">
      <c r="A10" s="214" t="s">
        <v>29</v>
      </c>
      <c r="B10" s="215"/>
      <c r="C10" s="215"/>
      <c r="D10" s="215"/>
      <c r="E10" s="215"/>
      <c r="F10" s="215"/>
      <c r="G10" s="215"/>
      <c r="H10" s="215"/>
      <c r="I10" s="246"/>
      <c r="J10" s="124"/>
      <c r="K10" s="107"/>
      <c r="L10" s="211"/>
      <c r="M10" s="212"/>
      <c r="N10" s="213"/>
    </row>
    <row r="11" spans="1:14" ht="17.25" thickBot="1">
      <c r="A11" s="225" t="s">
        <v>15</v>
      </c>
      <c r="B11" s="226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48" t="s">
        <v>74</v>
      </c>
      <c r="L11" s="64" t="s">
        <v>160</v>
      </c>
      <c r="M11" s="65"/>
      <c r="N11" s="142">
        <v>300</v>
      </c>
    </row>
    <row r="12" spans="1:14" ht="17.25" thickBot="1">
      <c r="A12" s="44" t="s">
        <v>206</v>
      </c>
      <c r="B12" s="45" t="s">
        <v>130</v>
      </c>
      <c r="C12" s="46">
        <v>11</v>
      </c>
      <c r="D12" s="111">
        <v>106832</v>
      </c>
      <c r="E12" s="47">
        <v>0</v>
      </c>
      <c r="F12" s="47">
        <v>1400</v>
      </c>
      <c r="G12" s="47">
        <f>(D12-E12-F12)*12.36%</f>
        <v>13031.395199999999</v>
      </c>
      <c r="H12" s="47">
        <v>850.55</v>
      </c>
      <c r="I12" s="47">
        <f>(D12-E12-F12+G12+H12)*0.5%</f>
        <v>596.56972600000006</v>
      </c>
      <c r="J12" s="48">
        <f>D12-E12-F12+G12+H12+I12</f>
        <v>119910.514926</v>
      </c>
      <c r="K12" s="49">
        <f>J12-G12</f>
        <v>106879.119726</v>
      </c>
      <c r="L12" s="67" t="s">
        <v>161</v>
      </c>
      <c r="M12" s="67"/>
      <c r="N12" s="143">
        <v>400</v>
      </c>
    </row>
    <row r="13" spans="1:14" ht="17.25" thickBot="1">
      <c r="A13" s="13" t="s">
        <v>206</v>
      </c>
      <c r="B13" s="4" t="s">
        <v>126</v>
      </c>
      <c r="C13" s="27" t="s">
        <v>129</v>
      </c>
      <c r="D13" s="99">
        <v>106086</v>
      </c>
      <c r="E13" s="5">
        <v>0</v>
      </c>
      <c r="F13" s="5">
        <v>1400</v>
      </c>
      <c r="G13" s="5">
        <f t="shared" ref="G13:G29" si="0">(D13-E13-F13)*12.36%</f>
        <v>12939.189599999998</v>
      </c>
      <c r="H13" s="47">
        <v>850.55</v>
      </c>
      <c r="I13" s="5">
        <f>(D13-E13-F13+G13+H13)*0.5%</f>
        <v>592.37869799999999</v>
      </c>
      <c r="J13" s="6">
        <f>D13-E13-F13+G13+H13+I13</f>
        <v>119068.118298</v>
      </c>
      <c r="K13" s="15">
        <f>J13-G13</f>
        <v>106128.928698</v>
      </c>
      <c r="L13" s="67" t="s">
        <v>162</v>
      </c>
      <c r="M13" s="67"/>
      <c r="N13" s="143">
        <v>500</v>
      </c>
    </row>
    <row r="14" spans="1:14" ht="17.25" thickBot="1">
      <c r="A14" s="13" t="s">
        <v>206</v>
      </c>
      <c r="B14" s="4" t="s">
        <v>22</v>
      </c>
      <c r="C14" s="27">
        <v>6</v>
      </c>
      <c r="D14" s="99">
        <v>106837</v>
      </c>
      <c r="E14" s="5">
        <v>0</v>
      </c>
      <c r="F14" s="5">
        <v>1400</v>
      </c>
      <c r="G14" s="5">
        <f t="shared" si="0"/>
        <v>13032.013199999999</v>
      </c>
      <c r="H14" s="47">
        <v>850.55</v>
      </c>
      <c r="I14" s="5">
        <f>(D14-E14-F14+G14+H14)*0.5%</f>
        <v>596.59781600000008</v>
      </c>
      <c r="J14" s="6">
        <f>D14-E14-F14+G14+H14+I14</f>
        <v>119916.161016</v>
      </c>
      <c r="K14" s="15">
        <f>J14-G14</f>
        <v>106884.147816</v>
      </c>
      <c r="L14" s="67" t="s">
        <v>163</v>
      </c>
      <c r="M14" s="67"/>
      <c r="N14" s="143">
        <v>600</v>
      </c>
    </row>
    <row r="15" spans="1:14" ht="17.25" thickBot="1">
      <c r="A15" s="13" t="s">
        <v>206</v>
      </c>
      <c r="B15" s="4" t="s">
        <v>23</v>
      </c>
      <c r="C15" s="27">
        <v>3</v>
      </c>
      <c r="D15" s="99">
        <v>106834</v>
      </c>
      <c r="E15" s="5">
        <v>0</v>
      </c>
      <c r="F15" s="5">
        <v>1400</v>
      </c>
      <c r="G15" s="5">
        <f t="shared" si="0"/>
        <v>13031.642399999999</v>
      </c>
      <c r="H15" s="47">
        <v>850.55</v>
      </c>
      <c r="I15" s="5">
        <f>(D15-E15-F15+G15+H15)*0.5%</f>
        <v>596.580962</v>
      </c>
      <c r="J15" s="6">
        <f>D15-E15-F15+G15+H15+I15</f>
        <v>119912.77336200001</v>
      </c>
      <c r="K15" s="15">
        <f>J15-G15</f>
        <v>106881.13096200001</v>
      </c>
      <c r="L15" s="67" t="s">
        <v>164</v>
      </c>
      <c r="M15" s="67"/>
      <c r="N15" s="143">
        <v>700</v>
      </c>
    </row>
    <row r="16" spans="1:14" ht="17.25" thickBot="1">
      <c r="A16" s="13" t="s">
        <v>7</v>
      </c>
      <c r="B16" s="4" t="s">
        <v>19</v>
      </c>
      <c r="C16" s="27">
        <v>3</v>
      </c>
      <c r="D16" s="99">
        <v>112502</v>
      </c>
      <c r="E16" s="121">
        <v>4000</v>
      </c>
      <c r="F16" s="5">
        <v>1400</v>
      </c>
      <c r="G16" s="5">
        <f t="shared" si="0"/>
        <v>13237.807199999999</v>
      </c>
      <c r="H16" s="47">
        <v>850.55</v>
      </c>
      <c r="I16" s="5">
        <f t="shared" ref="I16:I27" si="1">(D16-E16-F16+G16+H16)*0.5%</f>
        <v>605.95178599999997</v>
      </c>
      <c r="J16" s="6">
        <f t="shared" ref="J16:J27" si="2">D16-E16-F16+G16+H16+I16</f>
        <v>121796.308986</v>
      </c>
      <c r="K16" s="15">
        <f t="shared" ref="K16:K27" si="3">J16-G16</f>
        <v>108558.50178600001</v>
      </c>
      <c r="L16" s="67" t="s">
        <v>165</v>
      </c>
      <c r="M16" s="67"/>
      <c r="N16" s="143">
        <v>800</v>
      </c>
    </row>
    <row r="17" spans="1:14" ht="17.25" thickBot="1">
      <c r="A17" s="13" t="s">
        <v>20</v>
      </c>
      <c r="B17" s="4" t="s">
        <v>21</v>
      </c>
      <c r="C17" s="27">
        <v>11</v>
      </c>
      <c r="D17" s="99">
        <v>110365</v>
      </c>
      <c r="E17" s="5">
        <v>0</v>
      </c>
      <c r="F17" s="5">
        <v>1400</v>
      </c>
      <c r="G17" s="5">
        <f t="shared" si="0"/>
        <v>13468.073999999999</v>
      </c>
      <c r="H17" s="47">
        <v>850.55</v>
      </c>
      <c r="I17" s="5">
        <f t="shared" si="1"/>
        <v>616.41812000000004</v>
      </c>
      <c r="J17" s="6">
        <f t="shared" si="2"/>
        <v>123900.04212</v>
      </c>
      <c r="K17" s="15">
        <f t="shared" si="3"/>
        <v>110431.96812000001</v>
      </c>
      <c r="L17" s="83" t="s">
        <v>166</v>
      </c>
      <c r="M17" s="83"/>
      <c r="N17" s="145">
        <v>900</v>
      </c>
    </row>
    <row r="18" spans="1:14" ht="13.5" thickBot="1">
      <c r="A18" s="13" t="s">
        <v>207</v>
      </c>
      <c r="B18" s="4" t="s">
        <v>89</v>
      </c>
      <c r="C18" s="27">
        <v>12</v>
      </c>
      <c r="D18" s="99">
        <v>113603</v>
      </c>
      <c r="E18" s="5">
        <v>0</v>
      </c>
      <c r="F18" s="5">
        <v>1400</v>
      </c>
      <c r="G18" s="5">
        <f t="shared" si="0"/>
        <v>13868.290799999999</v>
      </c>
      <c r="H18" s="47">
        <v>850.55</v>
      </c>
      <c r="I18" s="5">
        <f t="shared" si="1"/>
        <v>634.60920400000009</v>
      </c>
      <c r="J18" s="6">
        <f t="shared" si="2"/>
        <v>127556.450004</v>
      </c>
      <c r="K18" s="15">
        <f t="shared" si="3"/>
        <v>113688.159204</v>
      </c>
    </row>
    <row r="19" spans="1:14" ht="17.25" thickBot="1">
      <c r="A19" s="13" t="s">
        <v>123</v>
      </c>
      <c r="B19" s="4" t="s">
        <v>122</v>
      </c>
      <c r="C19" s="27">
        <v>1.9</v>
      </c>
      <c r="D19" s="99">
        <v>113600</v>
      </c>
      <c r="E19" s="5">
        <v>0</v>
      </c>
      <c r="F19" s="5">
        <v>1400</v>
      </c>
      <c r="G19" s="5">
        <f t="shared" si="0"/>
        <v>13867.919999999998</v>
      </c>
      <c r="H19" s="47">
        <v>850.55</v>
      </c>
      <c r="I19" s="5">
        <f t="shared" si="1"/>
        <v>634.59235000000001</v>
      </c>
      <c r="J19" s="6">
        <f t="shared" si="2"/>
        <v>127553.06235000001</v>
      </c>
      <c r="K19" s="15">
        <f t="shared" si="3"/>
        <v>113685.14235000001</v>
      </c>
      <c r="L19" s="71"/>
      <c r="M19" s="71"/>
      <c r="N19" s="72"/>
    </row>
    <row r="20" spans="1:14" ht="17.25" thickBot="1">
      <c r="A20" s="13" t="s">
        <v>207</v>
      </c>
      <c r="B20" s="4" t="s">
        <v>124</v>
      </c>
      <c r="C20" s="27"/>
      <c r="D20" s="99">
        <v>110419</v>
      </c>
      <c r="E20" s="5">
        <v>0</v>
      </c>
      <c r="F20" s="5">
        <v>1400</v>
      </c>
      <c r="G20" s="5">
        <f t="shared" si="0"/>
        <v>13474.748399999999</v>
      </c>
      <c r="H20" s="47">
        <v>850.55</v>
      </c>
      <c r="I20" s="5">
        <f>(D20-E20-F20+G20+H20)*0.5%</f>
        <v>616.72149200000001</v>
      </c>
      <c r="J20" s="6">
        <f>D20-E20-F20+G20+H20+I20</f>
        <v>123961.019892</v>
      </c>
      <c r="K20" s="15">
        <f>J20-G20</f>
        <v>110486.271492</v>
      </c>
      <c r="L20" s="71"/>
      <c r="M20" s="71"/>
      <c r="N20" s="72"/>
    </row>
    <row r="21" spans="1:14" ht="17.25" thickBot="1">
      <c r="A21" s="13" t="s">
        <v>133</v>
      </c>
      <c r="B21" s="4" t="s">
        <v>132</v>
      </c>
      <c r="C21" s="27">
        <v>12</v>
      </c>
      <c r="D21" s="99">
        <v>110235</v>
      </c>
      <c r="E21" s="5">
        <v>0</v>
      </c>
      <c r="F21" s="5">
        <v>1400</v>
      </c>
      <c r="G21" s="5">
        <f t="shared" si="0"/>
        <v>13452.005999999999</v>
      </c>
      <c r="H21" s="47">
        <v>850.55</v>
      </c>
      <c r="I21" s="5">
        <f>(D21-E21-F21+G21+H21)*0.5%</f>
        <v>615.68777999999998</v>
      </c>
      <c r="J21" s="6">
        <f>D21-E21-F21+G21+H21+I21</f>
        <v>123753.24377999999</v>
      </c>
      <c r="K21" s="15">
        <f>J21-G21</f>
        <v>110301.23778</v>
      </c>
      <c r="L21" s="71"/>
      <c r="M21" s="71"/>
      <c r="N21" s="72"/>
    </row>
    <row r="22" spans="1:14" ht="17.25" thickBot="1">
      <c r="A22" s="13" t="s">
        <v>133</v>
      </c>
      <c r="B22" s="4" t="s">
        <v>134</v>
      </c>
      <c r="C22" s="27">
        <v>12</v>
      </c>
      <c r="D22" s="99">
        <v>110513</v>
      </c>
      <c r="E22" s="5">
        <v>0</v>
      </c>
      <c r="F22" s="5">
        <v>1400</v>
      </c>
      <c r="G22" s="5">
        <f t="shared" si="0"/>
        <v>13486.366799999998</v>
      </c>
      <c r="H22" s="47">
        <v>850.55</v>
      </c>
      <c r="I22" s="5">
        <f>(D22-E22-F22+G22+H22)*0.5%</f>
        <v>617.24958400000003</v>
      </c>
      <c r="J22" s="6">
        <f>D22-E22-F22+G22+H22+I22</f>
        <v>124067.16638400001</v>
      </c>
      <c r="K22" s="15">
        <f>J22-G22</f>
        <v>110580.79958400001</v>
      </c>
      <c r="L22" s="71"/>
      <c r="M22" s="71"/>
      <c r="N22" s="72"/>
    </row>
    <row r="23" spans="1:14" ht="17.25" thickBot="1">
      <c r="A23" s="13" t="s">
        <v>133</v>
      </c>
      <c r="B23" s="4" t="s">
        <v>196</v>
      </c>
      <c r="C23" s="27">
        <v>10</v>
      </c>
      <c r="D23" s="99">
        <v>112009</v>
      </c>
      <c r="E23" s="5">
        <v>0</v>
      </c>
      <c r="F23" s="5">
        <v>1400</v>
      </c>
      <c r="G23" s="5">
        <f>(D23-E23-F23)*12.36%</f>
        <v>13671.272399999998</v>
      </c>
      <c r="H23" s="47">
        <v>850.55</v>
      </c>
      <c r="I23" s="5">
        <f>(D23-E23-F23+G23+H23)*0.5%</f>
        <v>625.65411200000005</v>
      </c>
      <c r="J23" s="6">
        <f>D23-E23-F23+G23+H23+I23</f>
        <v>125756.47651200001</v>
      </c>
      <c r="K23" s="15">
        <f>J23-G23</f>
        <v>112085.20411200001</v>
      </c>
      <c r="L23" s="71"/>
      <c r="M23" s="71"/>
      <c r="N23" s="72"/>
    </row>
    <row r="24" spans="1:14" ht="17.25" thickBot="1">
      <c r="A24" s="13" t="s">
        <v>133</v>
      </c>
      <c r="B24" s="4" t="s">
        <v>104</v>
      </c>
      <c r="C24" s="27">
        <v>3</v>
      </c>
      <c r="D24" s="99">
        <v>110218</v>
      </c>
      <c r="E24" s="5">
        <v>0</v>
      </c>
      <c r="F24" s="5">
        <v>1400</v>
      </c>
      <c r="G24" s="5">
        <f t="shared" si="0"/>
        <v>13449.904799999998</v>
      </c>
      <c r="H24" s="47">
        <v>850.55</v>
      </c>
      <c r="I24" s="5">
        <f t="shared" si="1"/>
        <v>615.59227400000009</v>
      </c>
      <c r="J24" s="6">
        <f t="shared" si="2"/>
        <v>123734.047074</v>
      </c>
      <c r="K24" s="15">
        <f t="shared" si="3"/>
        <v>110284.142274</v>
      </c>
      <c r="L24" s="71"/>
      <c r="M24" s="71"/>
      <c r="N24" s="72"/>
    </row>
    <row r="25" spans="1:14" ht="17.25" thickBot="1">
      <c r="A25" s="13" t="s">
        <v>133</v>
      </c>
      <c r="B25" s="4" t="s">
        <v>113</v>
      </c>
      <c r="C25" s="27">
        <v>8</v>
      </c>
      <c r="D25" s="99">
        <v>114745</v>
      </c>
      <c r="E25" s="5">
        <v>0</v>
      </c>
      <c r="F25" s="5">
        <v>1400</v>
      </c>
      <c r="G25" s="5">
        <f t="shared" si="0"/>
        <v>14009.441999999999</v>
      </c>
      <c r="H25" s="47">
        <v>850.55</v>
      </c>
      <c r="I25" s="5">
        <f t="shared" si="1"/>
        <v>641.02495999999996</v>
      </c>
      <c r="J25" s="6">
        <f t="shared" si="2"/>
        <v>128846.01695999999</v>
      </c>
      <c r="K25" s="15">
        <f t="shared" si="3"/>
        <v>114836.57496</v>
      </c>
      <c r="L25" s="71"/>
      <c r="M25" s="71"/>
      <c r="N25" s="72"/>
    </row>
    <row r="26" spans="1:14" ht="17.25" thickBot="1">
      <c r="A26" s="13" t="s">
        <v>133</v>
      </c>
      <c r="B26" s="4" t="s">
        <v>131</v>
      </c>
      <c r="C26" s="27"/>
      <c r="D26" s="99">
        <v>110467</v>
      </c>
      <c r="E26" s="5">
        <v>0</v>
      </c>
      <c r="F26" s="5">
        <v>1400</v>
      </c>
      <c r="G26" s="5">
        <f t="shared" si="0"/>
        <v>13480.681199999999</v>
      </c>
      <c r="H26" s="47">
        <v>850.55</v>
      </c>
      <c r="I26" s="5">
        <f>(D26-E26-F26+G26+H26)*0.5%</f>
        <v>616.99115599999993</v>
      </c>
      <c r="J26" s="6">
        <f>D26-E26-F26+G26+H26+I26</f>
        <v>124015.222356</v>
      </c>
      <c r="K26" s="15">
        <f>J26-G26</f>
        <v>110534.54115599999</v>
      </c>
      <c r="L26" s="71"/>
      <c r="M26" s="71"/>
      <c r="N26" s="72"/>
    </row>
    <row r="27" spans="1:14" ht="17.25" thickBot="1">
      <c r="A27" s="77" t="s">
        <v>125</v>
      </c>
      <c r="B27" s="4" t="s">
        <v>127</v>
      </c>
      <c r="C27" s="27" t="s">
        <v>128</v>
      </c>
      <c r="D27" s="99">
        <v>108974</v>
      </c>
      <c r="E27" s="5">
        <v>0</v>
      </c>
      <c r="F27" s="5">
        <v>1400</v>
      </c>
      <c r="G27" s="5">
        <f t="shared" si="0"/>
        <v>13296.146399999998</v>
      </c>
      <c r="H27" s="47">
        <v>850.55</v>
      </c>
      <c r="I27" s="5">
        <f t="shared" si="1"/>
        <v>608.60348199999999</v>
      </c>
      <c r="J27" s="6">
        <f t="shared" si="2"/>
        <v>122329.29988200001</v>
      </c>
      <c r="K27" s="15">
        <f t="shared" si="3"/>
        <v>109033.15348200001</v>
      </c>
      <c r="L27" s="71"/>
      <c r="M27" s="71"/>
      <c r="N27" s="72"/>
    </row>
    <row r="28" spans="1:14" ht="13.5" thickBot="1">
      <c r="A28" s="13" t="s">
        <v>2</v>
      </c>
      <c r="B28" s="4" t="s">
        <v>94</v>
      </c>
      <c r="C28" s="27" t="s">
        <v>30</v>
      </c>
      <c r="D28" s="99">
        <v>100812</v>
      </c>
      <c r="E28" s="5">
        <v>0</v>
      </c>
      <c r="F28" s="5">
        <v>0</v>
      </c>
      <c r="G28" s="5">
        <f t="shared" si="0"/>
        <v>12460.363199999998</v>
      </c>
      <c r="H28" s="47">
        <v>850.55</v>
      </c>
      <c r="I28" s="5">
        <f>(D28-E28-F28+G28+H28)*0.5%</f>
        <v>570.61456599999997</v>
      </c>
      <c r="J28" s="6">
        <f>D28-E28-F28+G28+H28+I28</f>
        <v>114693.527766</v>
      </c>
      <c r="K28" s="15">
        <f>J28-G28</f>
        <v>102233.16456600001</v>
      </c>
    </row>
    <row r="29" spans="1:14" ht="13.5" thickBot="1">
      <c r="A29" s="20" t="s">
        <v>2</v>
      </c>
      <c r="B29" s="21" t="s">
        <v>95</v>
      </c>
      <c r="C29" s="28" t="s">
        <v>30</v>
      </c>
      <c r="D29" s="102">
        <v>100812</v>
      </c>
      <c r="E29" s="22">
        <v>0</v>
      </c>
      <c r="F29" s="22">
        <v>0</v>
      </c>
      <c r="G29" s="22">
        <f t="shared" si="0"/>
        <v>12460.363199999998</v>
      </c>
      <c r="H29" s="47">
        <v>850.55</v>
      </c>
      <c r="I29" s="22">
        <f>(D29-E29-F29+G29+H29)*0.5%</f>
        <v>570.61456599999997</v>
      </c>
      <c r="J29" s="32">
        <f>D29-E29-F29+G29+H29+I29</f>
        <v>114693.527766</v>
      </c>
      <c r="K29" s="23">
        <f>J29-G29</f>
        <v>102233.16456600001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47" t="s">
        <v>24</v>
      </c>
      <c r="B31" s="248"/>
      <c r="C31" s="248"/>
      <c r="D31" s="248"/>
      <c r="E31" s="248"/>
      <c r="F31" s="248"/>
      <c r="G31" s="248"/>
      <c r="H31" s="248"/>
      <c r="I31" s="248"/>
      <c r="J31" s="248"/>
      <c r="K31" s="1"/>
      <c r="L31" s="146"/>
      <c r="M31" s="80"/>
      <c r="N31" s="1"/>
    </row>
    <row r="32" spans="1:14" ht="13.5" customHeight="1" thickBot="1">
      <c r="A32" s="234" t="s">
        <v>15</v>
      </c>
      <c r="B32" s="249"/>
      <c r="C32" s="58" t="s">
        <v>8</v>
      </c>
      <c r="D32" s="40" t="s">
        <v>0</v>
      </c>
      <c r="E32" s="40" t="s">
        <v>75</v>
      </c>
      <c r="F32" s="40" t="s">
        <v>16</v>
      </c>
      <c r="G32" s="40" t="s">
        <v>141</v>
      </c>
      <c r="H32" s="40" t="s">
        <v>18</v>
      </c>
      <c r="I32" s="40" t="s">
        <v>17</v>
      </c>
      <c r="J32" s="39" t="s">
        <v>1</v>
      </c>
      <c r="K32" s="41" t="s">
        <v>74</v>
      </c>
      <c r="L32" s="209" t="s">
        <v>167</v>
      </c>
      <c r="M32" s="209"/>
      <c r="N32" s="210"/>
    </row>
    <row r="33" spans="1:14" ht="13.5" customHeight="1" thickBot="1">
      <c r="A33" s="33" t="s">
        <v>7</v>
      </c>
      <c r="B33" s="34" t="s">
        <v>25</v>
      </c>
      <c r="C33" s="35">
        <v>0.9</v>
      </c>
      <c r="D33" s="101">
        <v>112487</v>
      </c>
      <c r="E33" s="196">
        <v>4000</v>
      </c>
      <c r="F33" s="36">
        <v>1400</v>
      </c>
      <c r="G33" s="36">
        <f t="shared" ref="G33:G56" si="4">(D33-E33-F33)*12.36%</f>
        <v>13235.953199999998</v>
      </c>
      <c r="H33" s="47">
        <v>850.55</v>
      </c>
      <c r="I33" s="36">
        <f t="shared" ref="I33:I56" si="5">(D33-E33-F33+G33+H33)*0.5%</f>
        <v>605.86751600000002</v>
      </c>
      <c r="J33" s="37">
        <f t="shared" ref="J33:J56" si="6">D33-E33-F33+G33+H33+I33</f>
        <v>121779.370716</v>
      </c>
      <c r="K33" s="38">
        <f t="shared" ref="K33:K39" si="7">J33-G33</f>
        <v>108543.417516</v>
      </c>
      <c r="L33" s="212"/>
      <c r="M33" s="212"/>
      <c r="N33" s="213"/>
    </row>
    <row r="34" spans="1:14" ht="17.25" thickBot="1">
      <c r="A34" s="13" t="s">
        <v>136</v>
      </c>
      <c r="B34" s="4" t="s">
        <v>135</v>
      </c>
      <c r="C34" s="27">
        <v>1</v>
      </c>
      <c r="D34" s="99">
        <v>110548</v>
      </c>
      <c r="E34" s="5">
        <v>0</v>
      </c>
      <c r="F34" s="5">
        <v>1400</v>
      </c>
      <c r="G34" s="5">
        <f t="shared" si="4"/>
        <v>13490.692799999999</v>
      </c>
      <c r="H34" s="47">
        <v>850.55</v>
      </c>
      <c r="I34" s="5">
        <f t="shared" si="5"/>
        <v>617.44621400000005</v>
      </c>
      <c r="J34" s="6">
        <f t="shared" si="6"/>
        <v>124106.689014</v>
      </c>
      <c r="K34" s="15">
        <f t="shared" si="7"/>
        <v>110615.996214</v>
      </c>
      <c r="L34" s="65" t="s">
        <v>168</v>
      </c>
      <c r="M34" s="65"/>
      <c r="N34" s="142">
        <v>300</v>
      </c>
    </row>
    <row r="35" spans="1:14" ht="17.25" thickBot="1">
      <c r="A35" s="13" t="s">
        <v>139</v>
      </c>
      <c r="B35" s="4" t="s">
        <v>137</v>
      </c>
      <c r="C35" s="27">
        <v>1.2</v>
      </c>
      <c r="D35" s="99">
        <v>108803</v>
      </c>
      <c r="E35" s="99">
        <v>0</v>
      </c>
      <c r="F35" s="5">
        <v>1400</v>
      </c>
      <c r="G35" s="5">
        <f t="shared" si="4"/>
        <v>13275.010799999998</v>
      </c>
      <c r="H35" s="47">
        <v>850.55</v>
      </c>
      <c r="I35" s="99">
        <f t="shared" si="5"/>
        <v>607.64280400000007</v>
      </c>
      <c r="J35" s="113">
        <f t="shared" si="6"/>
        <v>122136.20360400001</v>
      </c>
      <c r="K35" s="114">
        <f t="shared" si="7"/>
        <v>108861.19280400001</v>
      </c>
      <c r="L35" s="67" t="s">
        <v>169</v>
      </c>
      <c r="M35" s="67"/>
      <c r="N35" s="143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9">
        <v>109502</v>
      </c>
      <c r="E36" s="5">
        <v>0</v>
      </c>
      <c r="F36" s="5">
        <v>1400</v>
      </c>
      <c r="G36" s="5">
        <f t="shared" si="4"/>
        <v>13361.407199999998</v>
      </c>
      <c r="H36" s="47">
        <v>850.55</v>
      </c>
      <c r="I36" s="5">
        <f t="shared" si="5"/>
        <v>611.56978600000002</v>
      </c>
      <c r="J36" s="6">
        <f t="shared" si="6"/>
        <v>122925.52698600001</v>
      </c>
      <c r="K36" s="15">
        <f t="shared" si="7"/>
        <v>109564.11978600001</v>
      </c>
      <c r="L36" s="67" t="s">
        <v>170</v>
      </c>
      <c r="M36" s="67"/>
      <c r="N36" s="143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9">
        <v>110994</v>
      </c>
      <c r="E37" s="5">
        <v>0</v>
      </c>
      <c r="F37" s="5">
        <v>1400</v>
      </c>
      <c r="G37" s="5">
        <f t="shared" si="4"/>
        <v>13545.818399999998</v>
      </c>
      <c r="H37" s="47">
        <v>850.55</v>
      </c>
      <c r="I37" s="5">
        <f t="shared" si="5"/>
        <v>619.95184200000006</v>
      </c>
      <c r="J37" s="6">
        <f t="shared" si="6"/>
        <v>124610.320242</v>
      </c>
      <c r="K37" s="15">
        <f t="shared" si="7"/>
        <v>111064.501842</v>
      </c>
      <c r="L37" s="67" t="s">
        <v>171</v>
      </c>
      <c r="M37" s="67"/>
      <c r="N37" s="143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9">
        <v>106805</v>
      </c>
      <c r="E38" s="5">
        <v>0</v>
      </c>
      <c r="F38" s="5">
        <v>1400</v>
      </c>
      <c r="G38" s="5">
        <f t="shared" si="4"/>
        <v>13028.057999999999</v>
      </c>
      <c r="H38" s="47">
        <v>850.55</v>
      </c>
      <c r="I38" s="5">
        <f t="shared" si="5"/>
        <v>596.41804000000002</v>
      </c>
      <c r="J38" s="6">
        <f t="shared" si="6"/>
        <v>119880.02604000001</v>
      </c>
      <c r="K38" s="15">
        <f t="shared" si="7"/>
        <v>106851.96804000001</v>
      </c>
      <c r="L38" s="67" t="s">
        <v>172</v>
      </c>
      <c r="M38" s="67"/>
      <c r="N38" s="143">
        <v>700</v>
      </c>
    </row>
    <row r="39" spans="1:14" ht="17.25" thickBot="1">
      <c r="A39" s="14" t="s">
        <v>26</v>
      </c>
      <c r="B39" s="192" t="s">
        <v>112</v>
      </c>
      <c r="C39" s="27">
        <v>18</v>
      </c>
      <c r="D39" s="99">
        <v>108009</v>
      </c>
      <c r="E39" s="5">
        <v>0</v>
      </c>
      <c r="F39" s="5">
        <v>1400</v>
      </c>
      <c r="G39" s="5">
        <f t="shared" si="4"/>
        <v>13176.872399999998</v>
      </c>
      <c r="H39" s="47">
        <v>850.55</v>
      </c>
      <c r="I39" s="5">
        <f t="shared" si="5"/>
        <v>603.18211199999996</v>
      </c>
      <c r="J39" s="6">
        <f t="shared" si="6"/>
        <v>121239.60451199999</v>
      </c>
      <c r="K39" s="15">
        <f t="shared" si="7"/>
        <v>108062.732112</v>
      </c>
      <c r="L39" s="67" t="s">
        <v>173</v>
      </c>
      <c r="M39" s="67"/>
      <c r="N39" s="143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9">
        <v>111172</v>
      </c>
      <c r="E40" s="5">
        <v>0</v>
      </c>
      <c r="F40" s="5">
        <v>1400</v>
      </c>
      <c r="G40" s="5">
        <f t="shared" si="4"/>
        <v>13567.819199999998</v>
      </c>
      <c r="H40" s="47">
        <v>850.55</v>
      </c>
      <c r="I40" s="5">
        <f t="shared" si="5"/>
        <v>620.95184600000005</v>
      </c>
      <c r="J40" s="6">
        <f t="shared" si="6"/>
        <v>124811.321046</v>
      </c>
      <c r="K40" s="15">
        <f t="shared" ref="K40:K47" si="8">J40-G40</f>
        <v>111243.501846</v>
      </c>
      <c r="L40" s="83" t="s">
        <v>174</v>
      </c>
      <c r="M40" s="83"/>
      <c r="N40" s="145">
        <v>800</v>
      </c>
    </row>
    <row r="41" spans="1:14" ht="13.5" thickBot="1">
      <c r="A41" s="14" t="s">
        <v>78</v>
      </c>
      <c r="B41" s="9" t="s">
        <v>76</v>
      </c>
      <c r="C41" s="27">
        <v>0.35</v>
      </c>
      <c r="D41" s="99">
        <v>114907</v>
      </c>
      <c r="E41" s="5">
        <v>0</v>
      </c>
      <c r="F41" s="5">
        <v>1400</v>
      </c>
      <c r="G41" s="5">
        <f t="shared" si="4"/>
        <v>14029.465199999999</v>
      </c>
      <c r="H41" s="47">
        <v>850.55</v>
      </c>
      <c r="I41" s="5">
        <f t="shared" si="5"/>
        <v>641.93507600000009</v>
      </c>
      <c r="J41" s="6">
        <f t="shared" si="6"/>
        <v>129028.950276</v>
      </c>
      <c r="K41" s="15">
        <f t="shared" si="8"/>
        <v>114999.48507600001</v>
      </c>
    </row>
    <row r="42" spans="1:14" ht="13.5" thickBot="1">
      <c r="A42" s="14" t="s">
        <v>79</v>
      </c>
      <c r="B42" s="4" t="s">
        <v>77</v>
      </c>
      <c r="C42" s="27">
        <v>0.12</v>
      </c>
      <c r="D42" s="99">
        <v>116308</v>
      </c>
      <c r="E42" s="121">
        <v>2000</v>
      </c>
      <c r="F42" s="5">
        <v>1400</v>
      </c>
      <c r="G42" s="5">
        <f t="shared" si="4"/>
        <v>13955.428799999998</v>
      </c>
      <c r="H42" s="47">
        <v>850.55</v>
      </c>
      <c r="I42" s="5">
        <f t="shared" si="5"/>
        <v>638.56989399999998</v>
      </c>
      <c r="J42" s="6">
        <f t="shared" si="6"/>
        <v>128352.548694</v>
      </c>
      <c r="K42" s="15">
        <f t="shared" si="8"/>
        <v>114397.119894</v>
      </c>
    </row>
    <row r="43" spans="1:14" ht="17.25" thickBot="1">
      <c r="A43" s="14" t="s">
        <v>11</v>
      </c>
      <c r="B43" s="9" t="s">
        <v>150</v>
      </c>
      <c r="C43" s="27">
        <v>0.28000000000000003</v>
      </c>
      <c r="D43" s="99">
        <v>111780</v>
      </c>
      <c r="E43" s="5">
        <v>0</v>
      </c>
      <c r="F43" s="5">
        <v>1400</v>
      </c>
      <c r="G43" s="5">
        <f t="shared" si="4"/>
        <v>13642.967999999999</v>
      </c>
      <c r="H43" s="47">
        <v>850.55</v>
      </c>
      <c r="I43" s="5">
        <f t="shared" si="5"/>
        <v>624.36758999999995</v>
      </c>
      <c r="J43" s="6">
        <f t="shared" si="6"/>
        <v>125497.88558999999</v>
      </c>
      <c r="K43" s="15">
        <f t="shared" si="8"/>
        <v>111854.91759</v>
      </c>
      <c r="L43" s="71"/>
      <c r="M43" s="71"/>
      <c r="N43" s="72"/>
    </row>
    <row r="44" spans="1:14" ht="17.25" thickBot="1">
      <c r="A44" s="14" t="s">
        <v>11</v>
      </c>
      <c r="B44" s="9" t="s">
        <v>149</v>
      </c>
      <c r="C44" s="27">
        <v>0.22</v>
      </c>
      <c r="D44" s="99">
        <v>111780</v>
      </c>
      <c r="E44" s="5">
        <v>0</v>
      </c>
      <c r="F44" s="5">
        <v>1400</v>
      </c>
      <c r="G44" s="5">
        <f t="shared" si="4"/>
        <v>13642.967999999999</v>
      </c>
      <c r="H44" s="47">
        <v>850.55</v>
      </c>
      <c r="I44" s="5">
        <f t="shared" si="5"/>
        <v>624.36758999999995</v>
      </c>
      <c r="J44" s="6">
        <f t="shared" si="6"/>
        <v>125497.88558999999</v>
      </c>
      <c r="K44" s="15">
        <f>J44-G44</f>
        <v>111854.91759</v>
      </c>
      <c r="L44" s="71"/>
      <c r="M44" s="71"/>
      <c r="N44" s="72"/>
    </row>
    <row r="45" spans="1:14" ht="14.25" thickBot="1">
      <c r="A45" s="14" t="s">
        <v>120</v>
      </c>
      <c r="B45" s="9" t="s">
        <v>121</v>
      </c>
      <c r="C45" s="27">
        <v>0.3</v>
      </c>
      <c r="D45" s="99">
        <v>110700</v>
      </c>
      <c r="E45" s="5">
        <v>0</v>
      </c>
      <c r="F45" s="5">
        <v>1400</v>
      </c>
      <c r="G45" s="5">
        <f t="shared" si="4"/>
        <v>13509.479999999998</v>
      </c>
      <c r="H45" s="47">
        <v>850.55</v>
      </c>
      <c r="I45" s="5">
        <f t="shared" si="5"/>
        <v>618.30015000000003</v>
      </c>
      <c r="J45" s="6">
        <f t="shared" si="6"/>
        <v>124278.33014999999</v>
      </c>
      <c r="K45" s="15">
        <f>J45-G45</f>
        <v>110768.85015</v>
      </c>
      <c r="L45" s="57" t="s">
        <v>83</v>
      </c>
    </row>
    <row r="46" spans="1:14" ht="13.5" thickBot="1">
      <c r="A46" s="14" t="s">
        <v>36</v>
      </c>
      <c r="B46" s="9" t="s">
        <v>37</v>
      </c>
      <c r="C46" s="27">
        <v>0.43</v>
      </c>
      <c r="D46" s="99">
        <v>118360</v>
      </c>
      <c r="E46" s="5">
        <v>0</v>
      </c>
      <c r="F46" s="5">
        <v>1400</v>
      </c>
      <c r="G46" s="5">
        <f t="shared" si="4"/>
        <v>14456.255999999999</v>
      </c>
      <c r="H46" s="47">
        <v>850.55</v>
      </c>
      <c r="I46" s="5">
        <f t="shared" si="5"/>
        <v>661.33402999999987</v>
      </c>
      <c r="J46" s="6">
        <f t="shared" si="6"/>
        <v>132928.14002999998</v>
      </c>
      <c r="K46" s="15">
        <f t="shared" si="8"/>
        <v>118471.88402999999</v>
      </c>
      <c r="N46" s="115"/>
    </row>
    <row r="47" spans="1:14" ht="13.5" thickBot="1">
      <c r="A47" s="14" t="s">
        <v>36</v>
      </c>
      <c r="B47" s="9" t="s">
        <v>38</v>
      </c>
      <c r="C47" s="27">
        <v>0.33</v>
      </c>
      <c r="D47" s="99">
        <v>119301</v>
      </c>
      <c r="E47" s="5">
        <v>0</v>
      </c>
      <c r="F47" s="5">
        <v>1400</v>
      </c>
      <c r="G47" s="5">
        <f t="shared" si="4"/>
        <v>14572.563599999998</v>
      </c>
      <c r="H47" s="47">
        <v>850.55</v>
      </c>
      <c r="I47" s="5">
        <f t="shared" si="5"/>
        <v>666.62056799999993</v>
      </c>
      <c r="J47" s="6">
        <f t="shared" si="6"/>
        <v>133990.734168</v>
      </c>
      <c r="K47" s="15">
        <f t="shared" si="8"/>
        <v>119418.170568</v>
      </c>
    </row>
    <row r="48" spans="1:14" ht="13.5" thickBot="1">
      <c r="A48" s="14" t="s">
        <v>36</v>
      </c>
      <c r="B48" s="9" t="s">
        <v>118</v>
      </c>
      <c r="C48" s="27">
        <v>0.22</v>
      </c>
      <c r="D48" s="99">
        <v>119258</v>
      </c>
      <c r="E48" s="5">
        <v>0</v>
      </c>
      <c r="F48" s="5">
        <v>1400</v>
      </c>
      <c r="G48" s="5">
        <f t="shared" si="4"/>
        <v>14567.248799999999</v>
      </c>
      <c r="H48" s="47">
        <v>850.55</v>
      </c>
      <c r="I48" s="5">
        <f t="shared" si="5"/>
        <v>666.37899399999992</v>
      </c>
      <c r="J48" s="6">
        <f t="shared" si="6"/>
        <v>133942.17779399999</v>
      </c>
      <c r="K48" s="15">
        <f t="shared" ref="K48:K56" si="9">J48-G48</f>
        <v>119374.92899399999</v>
      </c>
    </row>
    <row r="49" spans="1:14" ht="13.5" thickBot="1">
      <c r="A49" s="14" t="s">
        <v>36</v>
      </c>
      <c r="B49" s="4" t="s">
        <v>114</v>
      </c>
      <c r="C49" s="27"/>
      <c r="D49" s="99">
        <v>112051</v>
      </c>
      <c r="E49" s="5">
        <v>0</v>
      </c>
      <c r="F49" s="5">
        <v>1400</v>
      </c>
      <c r="G49" s="5">
        <f t="shared" si="4"/>
        <v>13676.463599999999</v>
      </c>
      <c r="H49" s="47">
        <v>850.55</v>
      </c>
      <c r="I49" s="5">
        <f t="shared" si="5"/>
        <v>625.89006800000004</v>
      </c>
      <c r="J49" s="6">
        <f t="shared" si="6"/>
        <v>125803.903668</v>
      </c>
      <c r="K49" s="15">
        <f t="shared" si="9"/>
        <v>112127.440068</v>
      </c>
    </row>
    <row r="50" spans="1:14" ht="13.5" thickBot="1">
      <c r="A50" s="14" t="s">
        <v>36</v>
      </c>
      <c r="B50" s="4" t="s">
        <v>145</v>
      </c>
      <c r="C50" s="27"/>
      <c r="D50" s="99">
        <v>116301</v>
      </c>
      <c r="E50" s="5">
        <v>0</v>
      </c>
      <c r="F50" s="5">
        <v>1400</v>
      </c>
      <c r="G50" s="5">
        <f t="shared" si="4"/>
        <v>14201.763599999998</v>
      </c>
      <c r="H50" s="47">
        <v>850.55</v>
      </c>
      <c r="I50" s="5">
        <f t="shared" si="5"/>
        <v>649.76656800000001</v>
      </c>
      <c r="J50" s="6">
        <f t="shared" si="6"/>
        <v>130603.08016800001</v>
      </c>
      <c r="K50" s="15">
        <f>J50-G50</f>
        <v>116401.31656800001</v>
      </c>
    </row>
    <row r="51" spans="1:14" ht="13.5" thickBot="1">
      <c r="A51" s="13" t="s">
        <v>36</v>
      </c>
      <c r="B51" s="4" t="s">
        <v>138</v>
      </c>
      <c r="C51" s="27"/>
      <c r="D51" s="99">
        <v>113235</v>
      </c>
      <c r="E51" s="99">
        <v>0</v>
      </c>
      <c r="F51" s="5">
        <v>1400</v>
      </c>
      <c r="G51" s="5">
        <f t="shared" si="4"/>
        <v>13822.805999999999</v>
      </c>
      <c r="H51" s="47">
        <v>850.55</v>
      </c>
      <c r="I51" s="99">
        <f t="shared" si="5"/>
        <v>632.54178000000002</v>
      </c>
      <c r="J51" s="113">
        <f t="shared" si="6"/>
        <v>127140.89778</v>
      </c>
      <c r="K51" s="114">
        <f>J51-G51</f>
        <v>113318.09178</v>
      </c>
    </row>
    <row r="52" spans="1:14" ht="13.5" thickBot="1">
      <c r="A52" s="14" t="s">
        <v>2</v>
      </c>
      <c r="B52" s="9" t="s">
        <v>3</v>
      </c>
      <c r="C52" s="27" t="s">
        <v>30</v>
      </c>
      <c r="D52" s="99">
        <v>102636</v>
      </c>
      <c r="E52" s="5">
        <v>0</v>
      </c>
      <c r="F52" s="5">
        <v>0</v>
      </c>
      <c r="G52" s="5">
        <f t="shared" si="4"/>
        <v>12685.809599999999</v>
      </c>
      <c r="H52" s="47">
        <v>850.55</v>
      </c>
      <c r="I52" s="5">
        <f t="shared" si="5"/>
        <v>580.86179800000002</v>
      </c>
      <c r="J52" s="6">
        <f t="shared" si="6"/>
        <v>116753.22139799999</v>
      </c>
      <c r="K52" s="15">
        <f t="shared" si="9"/>
        <v>104067.411798</v>
      </c>
    </row>
    <row r="53" spans="1:14" ht="13.5" thickBot="1">
      <c r="A53" s="14" t="s">
        <v>2</v>
      </c>
      <c r="B53" s="9" t="s">
        <v>4</v>
      </c>
      <c r="C53" s="27" t="s">
        <v>30</v>
      </c>
      <c r="D53" s="99">
        <v>103532</v>
      </c>
      <c r="E53" s="5">
        <v>0</v>
      </c>
      <c r="F53" s="5">
        <v>0</v>
      </c>
      <c r="G53" s="5">
        <f t="shared" si="4"/>
        <v>12796.555199999999</v>
      </c>
      <c r="H53" s="47">
        <v>850.55</v>
      </c>
      <c r="I53" s="5">
        <f t="shared" si="5"/>
        <v>585.89552600000002</v>
      </c>
      <c r="J53" s="6">
        <f t="shared" si="6"/>
        <v>117765.000726</v>
      </c>
      <c r="K53" s="15">
        <f t="shared" si="9"/>
        <v>104968.445526</v>
      </c>
    </row>
    <row r="54" spans="1:14" ht="13.5" thickBot="1">
      <c r="A54" s="13" t="s">
        <v>2</v>
      </c>
      <c r="B54" s="4" t="s">
        <v>14</v>
      </c>
      <c r="C54" s="27" t="s">
        <v>30</v>
      </c>
      <c r="D54" s="99">
        <v>107361</v>
      </c>
      <c r="E54" s="5">
        <v>0</v>
      </c>
      <c r="F54" s="5">
        <v>0</v>
      </c>
      <c r="G54" s="5">
        <f t="shared" si="4"/>
        <v>13269.819599999999</v>
      </c>
      <c r="H54" s="47">
        <v>850.55</v>
      </c>
      <c r="I54" s="5">
        <f t="shared" si="5"/>
        <v>607.40684800000008</v>
      </c>
      <c r="J54" s="6">
        <f t="shared" si="6"/>
        <v>122088.776448</v>
      </c>
      <c r="K54" s="15">
        <f t="shared" si="9"/>
        <v>108818.956848</v>
      </c>
    </row>
    <row r="55" spans="1:14" ht="13.5" thickBot="1">
      <c r="A55" s="14" t="s">
        <v>2</v>
      </c>
      <c r="B55" s="9" t="s">
        <v>5</v>
      </c>
      <c r="C55" s="27" t="s">
        <v>30</v>
      </c>
      <c r="D55" s="99">
        <v>102328</v>
      </c>
      <c r="E55" s="5">
        <v>0</v>
      </c>
      <c r="F55" s="5">
        <v>0</v>
      </c>
      <c r="G55" s="5">
        <f t="shared" si="4"/>
        <v>12647.7408</v>
      </c>
      <c r="H55" s="47">
        <v>850.55</v>
      </c>
      <c r="I55" s="5">
        <f t="shared" si="5"/>
        <v>579.13145400000008</v>
      </c>
      <c r="J55" s="6">
        <f t="shared" si="6"/>
        <v>116405.422254</v>
      </c>
      <c r="K55" s="15">
        <f t="shared" si="9"/>
        <v>103757.68145400001</v>
      </c>
    </row>
    <row r="56" spans="1:14" ht="13.5" thickBot="1">
      <c r="A56" s="50" t="s">
        <v>2</v>
      </c>
      <c r="B56" s="51" t="s">
        <v>31</v>
      </c>
      <c r="C56" s="28" t="s">
        <v>30</v>
      </c>
      <c r="D56" s="102">
        <v>107303</v>
      </c>
      <c r="E56" s="52">
        <v>0</v>
      </c>
      <c r="F56" s="52">
        <v>0</v>
      </c>
      <c r="G56" s="22">
        <f t="shared" si="4"/>
        <v>13262.650799999999</v>
      </c>
      <c r="H56" s="47">
        <v>850.55</v>
      </c>
      <c r="I56" s="22">
        <f t="shared" si="5"/>
        <v>607.08100400000001</v>
      </c>
      <c r="J56" s="32">
        <f t="shared" si="6"/>
        <v>122023.28180400001</v>
      </c>
      <c r="K56" s="23">
        <f t="shared" si="9"/>
        <v>108760.63100400001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18" t="s">
        <v>28</v>
      </c>
      <c r="B58" s="250"/>
      <c r="C58" s="250"/>
      <c r="D58" s="250"/>
      <c r="E58" s="250"/>
      <c r="F58" s="250"/>
      <c r="G58" s="250"/>
      <c r="H58" s="250"/>
      <c r="I58" s="250"/>
      <c r="J58" s="251"/>
      <c r="K58" s="1"/>
    </row>
    <row r="59" spans="1:14" ht="13.5" thickBot="1">
      <c r="A59" s="227" t="s">
        <v>15</v>
      </c>
      <c r="B59" s="228"/>
      <c r="C59" s="40" t="s">
        <v>8</v>
      </c>
      <c r="D59" s="40" t="s">
        <v>0</v>
      </c>
      <c r="E59" s="40" t="s">
        <v>75</v>
      </c>
      <c r="F59" s="40" t="s">
        <v>16</v>
      </c>
      <c r="G59" s="40" t="s">
        <v>141</v>
      </c>
      <c r="H59" s="40" t="s">
        <v>18</v>
      </c>
      <c r="I59" s="40" t="s">
        <v>17</v>
      </c>
      <c r="J59" s="39" t="s">
        <v>1</v>
      </c>
      <c r="K59" s="41" t="s">
        <v>74</v>
      </c>
    </row>
    <row r="60" spans="1:14" ht="13.5" thickBot="1">
      <c r="A60" s="54" t="s">
        <v>33</v>
      </c>
      <c r="B60" s="55" t="s">
        <v>91</v>
      </c>
      <c r="C60" s="35">
        <v>0.92</v>
      </c>
      <c r="D60" s="103">
        <v>111890</v>
      </c>
      <c r="E60" s="56">
        <v>0</v>
      </c>
      <c r="F60" s="36">
        <v>1400</v>
      </c>
      <c r="G60" s="36">
        <f t="shared" ref="G60:G69" si="10">(D60-E60-F60)*12.36%</f>
        <v>13656.563999999998</v>
      </c>
      <c r="H60" s="47">
        <v>850.55</v>
      </c>
      <c r="I60" s="36">
        <f t="shared" ref="I60:I69" si="11">(D60-E60-F60+G60+H60)*0.5%</f>
        <v>624.98557000000005</v>
      </c>
      <c r="J60" s="37">
        <f t="shared" ref="J60:J69" si="12">D60-E60-F60+G60+H60+I60</f>
        <v>125622.09957000001</v>
      </c>
      <c r="K60" s="38">
        <f t="shared" ref="K60:K69" si="13">J60-G60</f>
        <v>111965.53557000001</v>
      </c>
      <c r="M60" s="131"/>
      <c r="N60" s="173"/>
    </row>
    <row r="61" spans="1:14" ht="13.5" thickBot="1">
      <c r="A61" s="24" t="s">
        <v>33</v>
      </c>
      <c r="B61" s="18" t="s">
        <v>90</v>
      </c>
      <c r="C61" s="27">
        <v>2</v>
      </c>
      <c r="D61" s="104">
        <v>111890</v>
      </c>
      <c r="E61" s="17">
        <v>0</v>
      </c>
      <c r="F61" s="5">
        <v>1400</v>
      </c>
      <c r="G61" s="5">
        <f t="shared" si="10"/>
        <v>13656.563999999998</v>
      </c>
      <c r="H61" s="47">
        <v>850.55</v>
      </c>
      <c r="I61" s="5">
        <f t="shared" si="11"/>
        <v>624.98557000000005</v>
      </c>
      <c r="J61" s="6">
        <f t="shared" si="12"/>
        <v>125622.09957000001</v>
      </c>
      <c r="K61" s="15">
        <f>J61-G61</f>
        <v>111965.53557000001</v>
      </c>
      <c r="M61" s="131"/>
      <c r="N61" s="173"/>
    </row>
    <row r="62" spans="1:14" ht="13.5" thickBot="1">
      <c r="A62" s="24" t="s">
        <v>33</v>
      </c>
      <c r="B62" s="18" t="s">
        <v>158</v>
      </c>
      <c r="C62" s="27">
        <v>2</v>
      </c>
      <c r="D62" s="104">
        <v>112387</v>
      </c>
      <c r="E62" s="17">
        <v>0</v>
      </c>
      <c r="F62" s="5">
        <v>1400</v>
      </c>
      <c r="G62" s="5">
        <f t="shared" si="10"/>
        <v>13717.993199999999</v>
      </c>
      <c r="H62" s="47">
        <v>850.55</v>
      </c>
      <c r="I62" s="5">
        <f t="shared" si="11"/>
        <v>627.77771600000005</v>
      </c>
      <c r="J62" s="6">
        <f t="shared" si="12"/>
        <v>126183.320916</v>
      </c>
      <c r="K62" s="15">
        <f>J62-G62</f>
        <v>112465.327716</v>
      </c>
      <c r="M62" s="131"/>
      <c r="N62" s="173"/>
    </row>
    <row r="63" spans="1:14" ht="13.5" thickBot="1">
      <c r="A63" s="24" t="s">
        <v>82</v>
      </c>
      <c r="B63" s="18" t="s">
        <v>13</v>
      </c>
      <c r="C63" s="27">
        <v>4.2</v>
      </c>
      <c r="D63" s="104">
        <v>111989</v>
      </c>
      <c r="E63" s="17">
        <v>0</v>
      </c>
      <c r="F63" s="5">
        <v>1400</v>
      </c>
      <c r="G63" s="5">
        <f t="shared" si="10"/>
        <v>13668.800399999998</v>
      </c>
      <c r="H63" s="47">
        <v>850.55</v>
      </c>
      <c r="I63" s="5">
        <f t="shared" si="11"/>
        <v>625.54175199999997</v>
      </c>
      <c r="J63" s="6">
        <f t="shared" si="12"/>
        <v>125733.892152</v>
      </c>
      <c r="K63" s="15">
        <f t="shared" si="13"/>
        <v>112065.09175200001</v>
      </c>
      <c r="M63" s="131"/>
      <c r="N63" s="173"/>
    </row>
    <row r="64" spans="1:14" ht="13.5" thickBot="1">
      <c r="A64" s="24" t="s">
        <v>40</v>
      </c>
      <c r="B64" s="18" t="s">
        <v>39</v>
      </c>
      <c r="C64" s="27">
        <v>6.5</v>
      </c>
      <c r="D64" s="104">
        <v>115372</v>
      </c>
      <c r="E64" s="17">
        <v>0</v>
      </c>
      <c r="F64" s="5">
        <v>1400</v>
      </c>
      <c r="G64" s="5">
        <f t="shared" si="10"/>
        <v>14086.939199999999</v>
      </c>
      <c r="H64" s="47">
        <v>850.55</v>
      </c>
      <c r="I64" s="5">
        <f t="shared" si="11"/>
        <v>644.54744600000004</v>
      </c>
      <c r="J64" s="6">
        <f t="shared" si="12"/>
        <v>129554.03664599999</v>
      </c>
      <c r="K64" s="15">
        <f t="shared" si="13"/>
        <v>115467.097446</v>
      </c>
      <c r="M64" s="131"/>
      <c r="N64" s="173"/>
    </row>
    <row r="65" spans="1:14" ht="13.5" thickBot="1">
      <c r="A65" s="24" t="s">
        <v>88</v>
      </c>
      <c r="B65" s="18" t="s">
        <v>87</v>
      </c>
      <c r="C65" s="27">
        <v>30</v>
      </c>
      <c r="D65" s="104">
        <v>120556</v>
      </c>
      <c r="E65" s="17">
        <v>0</v>
      </c>
      <c r="F65" s="5">
        <v>1400</v>
      </c>
      <c r="G65" s="5">
        <f t="shared" si="10"/>
        <v>14727.681599999998</v>
      </c>
      <c r="H65" s="47">
        <v>850.55</v>
      </c>
      <c r="I65" s="5">
        <f t="shared" si="11"/>
        <v>673.67115799999999</v>
      </c>
      <c r="J65" s="6">
        <f t="shared" si="12"/>
        <v>135407.90275800001</v>
      </c>
      <c r="K65" s="15">
        <f>J65-G65</f>
        <v>120680.22115800001</v>
      </c>
      <c r="M65" s="131"/>
      <c r="N65" s="173"/>
    </row>
    <row r="66" spans="1:14" ht="13.5" thickBot="1">
      <c r="A66" s="24" t="s">
        <v>81</v>
      </c>
      <c r="B66" s="18" t="s">
        <v>80</v>
      </c>
      <c r="C66" s="27">
        <v>50</v>
      </c>
      <c r="D66" s="104">
        <v>120855</v>
      </c>
      <c r="E66" s="17">
        <v>0</v>
      </c>
      <c r="F66" s="5">
        <v>1400</v>
      </c>
      <c r="G66" s="5">
        <f t="shared" si="10"/>
        <v>14764.637999999999</v>
      </c>
      <c r="H66" s="47">
        <v>850.55</v>
      </c>
      <c r="I66" s="5">
        <f t="shared" si="11"/>
        <v>675.35094000000004</v>
      </c>
      <c r="J66" s="6">
        <f t="shared" si="12"/>
        <v>135745.53894</v>
      </c>
      <c r="K66" s="15">
        <f t="shared" si="13"/>
        <v>120980.90093999999</v>
      </c>
      <c r="M66" s="131"/>
      <c r="N66" s="173"/>
    </row>
    <row r="67" spans="1:14" ht="13.5" thickBot="1">
      <c r="A67" s="24" t="s">
        <v>2</v>
      </c>
      <c r="B67" s="18" t="s">
        <v>32</v>
      </c>
      <c r="C67" s="27" t="s">
        <v>30</v>
      </c>
      <c r="D67" s="104">
        <v>107511</v>
      </c>
      <c r="E67" s="17">
        <v>0</v>
      </c>
      <c r="F67" s="17">
        <v>0</v>
      </c>
      <c r="G67" s="5">
        <f t="shared" si="10"/>
        <v>13288.359599999998</v>
      </c>
      <c r="H67" s="47">
        <v>850.55</v>
      </c>
      <c r="I67" s="5">
        <f t="shared" si="11"/>
        <v>608.249548</v>
      </c>
      <c r="J67" s="6">
        <f t="shared" si="12"/>
        <v>122258.15914800001</v>
      </c>
      <c r="K67" s="15">
        <f t="shared" si="13"/>
        <v>108969.79954800001</v>
      </c>
      <c r="M67" s="131"/>
      <c r="N67" s="173"/>
    </row>
    <row r="68" spans="1:14" ht="13.5" thickBot="1">
      <c r="A68" s="24" t="s">
        <v>2</v>
      </c>
      <c r="B68" s="18" t="s">
        <v>34</v>
      </c>
      <c r="C68" s="27" t="s">
        <v>30</v>
      </c>
      <c r="D68" s="104">
        <v>109701</v>
      </c>
      <c r="E68" s="17">
        <v>0</v>
      </c>
      <c r="F68" s="17">
        <v>0</v>
      </c>
      <c r="G68" s="5">
        <f t="shared" si="10"/>
        <v>13559.043599999999</v>
      </c>
      <c r="H68" s="47">
        <v>850.55</v>
      </c>
      <c r="I68" s="5">
        <f t="shared" si="11"/>
        <v>620.55296800000008</v>
      </c>
      <c r="J68" s="6">
        <f t="shared" si="12"/>
        <v>124731.14656800001</v>
      </c>
      <c r="K68" s="15">
        <f t="shared" si="13"/>
        <v>111172.10296800001</v>
      </c>
      <c r="M68" s="131"/>
      <c r="N68" s="173"/>
    </row>
    <row r="69" spans="1:14" ht="13.5" thickBot="1">
      <c r="A69" s="53" t="s">
        <v>2</v>
      </c>
      <c r="B69" s="25" t="s">
        <v>35</v>
      </c>
      <c r="C69" s="28" t="s">
        <v>30</v>
      </c>
      <c r="D69" s="105">
        <v>108158</v>
      </c>
      <c r="E69" s="26">
        <v>0</v>
      </c>
      <c r="F69" s="26">
        <v>0</v>
      </c>
      <c r="G69" s="22">
        <f t="shared" si="10"/>
        <v>13368.328799999999</v>
      </c>
      <c r="H69" s="47">
        <v>850.55</v>
      </c>
      <c r="I69" s="22">
        <f t="shared" si="11"/>
        <v>611.88439400000004</v>
      </c>
      <c r="J69" s="32">
        <f t="shared" si="12"/>
        <v>122988.763194</v>
      </c>
      <c r="K69" s="23">
        <f t="shared" si="13"/>
        <v>109620.434394</v>
      </c>
      <c r="M69" s="131"/>
      <c r="N69" s="173"/>
    </row>
    <row r="71" spans="1:14" ht="13.5">
      <c r="A71" s="5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I77"/>
  <sheetViews>
    <sheetView tabSelected="1" zoomScale="130" zoomScaleNormal="115" workbookViewId="0">
      <selection activeCell="J7" sqref="J1:K65536"/>
    </sheetView>
  </sheetViews>
  <sheetFormatPr defaultRowHeight="12.75"/>
  <cols>
    <col min="1" max="1" width="2.28515625" customWidth="1"/>
    <col min="2" max="2" width="11.85546875" customWidth="1"/>
    <col min="3" max="3" width="17.7109375" customWidth="1"/>
    <col min="4" max="4" width="6.42578125" customWidth="1"/>
    <col min="5" max="6" width="11.42578125" customWidth="1"/>
    <col min="7" max="7" width="9.28515625" customWidth="1"/>
    <col min="8" max="8" width="9.5703125" customWidth="1"/>
  </cols>
  <sheetData>
    <row r="1" spans="2:9" ht="23.25">
      <c r="B1" s="253" t="s">
        <v>110</v>
      </c>
      <c r="C1" s="253"/>
      <c r="D1" s="253"/>
      <c r="E1" s="253"/>
      <c r="F1" s="253"/>
      <c r="G1" s="253"/>
      <c r="H1" s="253"/>
      <c r="I1" s="253"/>
    </row>
    <row r="2" spans="2:9" ht="16.5">
      <c r="B2" s="89" t="s">
        <v>111</v>
      </c>
      <c r="C2" s="89"/>
      <c r="D2" s="89"/>
      <c r="E2" s="89"/>
      <c r="F2" s="89"/>
      <c r="G2" s="89"/>
      <c r="H2" s="89"/>
      <c r="I2" s="89"/>
    </row>
    <row r="3" spans="2:9" ht="15">
      <c r="B3" s="201" t="s">
        <v>106</v>
      </c>
      <c r="C3" s="201"/>
      <c r="D3" s="201"/>
      <c r="E3" s="201"/>
      <c r="F3" s="201"/>
      <c r="G3" s="201"/>
      <c r="H3" s="201"/>
      <c r="I3" s="91"/>
    </row>
    <row r="4" spans="2:9" ht="15">
      <c r="B4" s="201" t="s">
        <v>107</v>
      </c>
      <c r="C4" s="201"/>
      <c r="D4" s="201"/>
      <c r="E4" s="201"/>
      <c r="F4" s="201"/>
      <c r="G4" s="201"/>
      <c r="H4" s="201"/>
      <c r="I4" s="91"/>
    </row>
    <row r="5" spans="2:9" ht="15">
      <c r="B5" s="201" t="s">
        <v>108</v>
      </c>
      <c r="C5" s="201"/>
      <c r="D5" s="201"/>
      <c r="E5" s="201"/>
      <c r="F5" s="201"/>
      <c r="G5" s="201"/>
      <c r="H5" s="201"/>
      <c r="I5" s="91"/>
    </row>
    <row r="6" spans="2:9" ht="18">
      <c r="B6" s="238" t="s">
        <v>109</v>
      </c>
      <c r="C6" s="238"/>
      <c r="D6" s="238"/>
      <c r="E6" s="238"/>
      <c r="F6" s="238"/>
      <c r="G6" s="238"/>
      <c r="H6" s="238"/>
      <c r="I6" s="238"/>
    </row>
    <row r="7" spans="2:9" ht="18.75" thickBot="1">
      <c r="B7" s="92"/>
      <c r="C7" s="92"/>
      <c r="D7" s="92"/>
      <c r="E7" s="92"/>
      <c r="F7" s="92"/>
      <c r="G7" s="92"/>
      <c r="H7" s="92"/>
      <c r="I7" s="92"/>
    </row>
    <row r="8" spans="2:9" ht="15.75" thickBot="1">
      <c r="B8" s="188" t="s">
        <v>203</v>
      </c>
      <c r="C8" s="90"/>
      <c r="D8" s="90"/>
      <c r="E8" s="90"/>
      <c r="F8" s="90"/>
      <c r="G8" s="90"/>
      <c r="H8" s="90"/>
      <c r="I8" s="189"/>
    </row>
    <row r="9" spans="2:9" ht="16.5" thickBot="1">
      <c r="B9" s="214" t="s">
        <v>29</v>
      </c>
      <c r="C9" s="215"/>
      <c r="D9" s="215"/>
      <c r="E9" s="215"/>
      <c r="F9" s="215"/>
      <c r="G9" s="215"/>
      <c r="H9" s="254"/>
    </row>
    <row r="10" spans="2:9" ht="13.5" thickBot="1">
      <c r="B10" s="255" t="s">
        <v>15</v>
      </c>
      <c r="C10" s="256"/>
      <c r="D10" s="59" t="s">
        <v>8</v>
      </c>
      <c r="E10" s="150" t="s">
        <v>0</v>
      </c>
      <c r="F10" s="150" t="s">
        <v>176</v>
      </c>
      <c r="G10" s="150" t="s">
        <v>175</v>
      </c>
      <c r="H10" s="151" t="s">
        <v>1</v>
      </c>
    </row>
    <row r="11" spans="2:9">
      <c r="B11" s="44" t="s">
        <v>206</v>
      </c>
      <c r="C11" s="34" t="s">
        <v>130</v>
      </c>
      <c r="D11" s="35">
        <v>11</v>
      </c>
      <c r="E11" s="101">
        <v>103779</v>
      </c>
      <c r="F11" s="101">
        <f>E11+E11*12.36%</f>
        <v>116606.08439999999</v>
      </c>
      <c r="G11" s="36">
        <f>F11*5%</f>
        <v>5830.30422</v>
      </c>
      <c r="H11" s="63">
        <f>F11+G11</f>
        <v>122436.38862</v>
      </c>
    </row>
    <row r="12" spans="2:9">
      <c r="B12" s="13" t="s">
        <v>206</v>
      </c>
      <c r="C12" s="4" t="s">
        <v>126</v>
      </c>
      <c r="D12" s="27" t="s">
        <v>129</v>
      </c>
      <c r="E12" s="99">
        <v>102879</v>
      </c>
      <c r="F12" s="101">
        <f t="shared" ref="F12:F28" si="0">E12+E12*12.36%</f>
        <v>115594.8444</v>
      </c>
      <c r="G12" s="36">
        <f t="shared" ref="G12:G28" si="1">F12*5%</f>
        <v>5779.7422200000001</v>
      </c>
      <c r="H12" s="63">
        <f t="shared" ref="H12:H28" si="2">F12+G12</f>
        <v>121374.58662</v>
      </c>
    </row>
    <row r="13" spans="2:9">
      <c r="B13" s="13" t="s">
        <v>206</v>
      </c>
      <c r="C13" s="4" t="s">
        <v>22</v>
      </c>
      <c r="D13" s="27">
        <v>6</v>
      </c>
      <c r="E13" s="99">
        <v>104779</v>
      </c>
      <c r="F13" s="101">
        <f t="shared" si="0"/>
        <v>117729.6844</v>
      </c>
      <c r="G13" s="36">
        <f t="shared" si="1"/>
        <v>5886.4842200000003</v>
      </c>
      <c r="H13" s="63">
        <f t="shared" si="2"/>
        <v>123616.16862</v>
      </c>
    </row>
    <row r="14" spans="2:9">
      <c r="B14" s="13" t="s">
        <v>206</v>
      </c>
      <c r="C14" s="4" t="s">
        <v>23</v>
      </c>
      <c r="D14" s="27">
        <v>3</v>
      </c>
      <c r="E14" s="99">
        <v>104779</v>
      </c>
      <c r="F14" s="101">
        <f t="shared" si="0"/>
        <v>117729.6844</v>
      </c>
      <c r="G14" s="36">
        <f t="shared" si="1"/>
        <v>5886.4842200000003</v>
      </c>
      <c r="H14" s="63">
        <f t="shared" si="2"/>
        <v>123616.16862</v>
      </c>
    </row>
    <row r="15" spans="2:9">
      <c r="B15" s="13" t="s">
        <v>7</v>
      </c>
      <c r="C15" s="4" t="s">
        <v>19</v>
      </c>
      <c r="D15" s="27">
        <v>3</v>
      </c>
      <c r="E15" s="99">
        <v>105929</v>
      </c>
      <c r="F15" s="101">
        <f t="shared" si="0"/>
        <v>119021.8244</v>
      </c>
      <c r="G15" s="36">
        <f t="shared" si="1"/>
        <v>5951.0912200000002</v>
      </c>
      <c r="H15" s="63">
        <f t="shared" si="2"/>
        <v>124972.91562</v>
      </c>
    </row>
    <row r="16" spans="2:9">
      <c r="B16" s="13" t="s">
        <v>20</v>
      </c>
      <c r="C16" s="4" t="s">
        <v>21</v>
      </c>
      <c r="D16" s="27">
        <v>11</v>
      </c>
      <c r="E16" s="99">
        <v>107379</v>
      </c>
      <c r="F16" s="101">
        <f t="shared" si="0"/>
        <v>120651.0444</v>
      </c>
      <c r="G16" s="36">
        <f t="shared" si="1"/>
        <v>6032.5522200000005</v>
      </c>
      <c r="H16" s="63">
        <f t="shared" si="2"/>
        <v>126683.59662</v>
      </c>
    </row>
    <row r="17" spans="2:8">
      <c r="B17" s="13" t="s">
        <v>207</v>
      </c>
      <c r="C17" s="4" t="s">
        <v>89</v>
      </c>
      <c r="D17" s="27">
        <v>12</v>
      </c>
      <c r="E17" s="99">
        <v>109829</v>
      </c>
      <c r="F17" s="101">
        <f t="shared" si="0"/>
        <v>123403.86439999999</v>
      </c>
      <c r="G17" s="36">
        <f t="shared" si="1"/>
        <v>6170.1932200000001</v>
      </c>
      <c r="H17" s="63">
        <f t="shared" si="2"/>
        <v>129574.05761999999</v>
      </c>
    </row>
    <row r="18" spans="2:8">
      <c r="B18" s="13" t="s">
        <v>123</v>
      </c>
      <c r="C18" s="4" t="s">
        <v>124</v>
      </c>
      <c r="D18" s="27"/>
      <c r="E18" s="99">
        <v>106629</v>
      </c>
      <c r="F18" s="101">
        <f t="shared" si="0"/>
        <v>119808.3444</v>
      </c>
      <c r="G18" s="36">
        <f t="shared" si="1"/>
        <v>5990.4172200000003</v>
      </c>
      <c r="H18" s="63">
        <f t="shared" si="2"/>
        <v>125798.76162</v>
      </c>
    </row>
    <row r="19" spans="2:8">
      <c r="B19" s="13" t="s">
        <v>207</v>
      </c>
      <c r="C19" s="4" t="s">
        <v>132</v>
      </c>
      <c r="D19" s="27">
        <v>12</v>
      </c>
      <c r="E19" s="99">
        <v>107199</v>
      </c>
      <c r="F19" s="101">
        <f t="shared" si="0"/>
        <v>120448.79639999999</v>
      </c>
      <c r="G19" s="36">
        <f t="shared" si="1"/>
        <v>6022.4398199999996</v>
      </c>
      <c r="H19" s="63">
        <f t="shared" si="2"/>
        <v>126471.23621999999</v>
      </c>
    </row>
    <row r="20" spans="2:8">
      <c r="B20" s="13" t="s">
        <v>133</v>
      </c>
      <c r="C20" s="4" t="s">
        <v>134</v>
      </c>
      <c r="D20" s="27">
        <v>12</v>
      </c>
      <c r="E20" s="99">
        <v>107579</v>
      </c>
      <c r="F20" s="101">
        <f t="shared" si="0"/>
        <v>120875.7644</v>
      </c>
      <c r="G20" s="36">
        <f t="shared" si="1"/>
        <v>6043.7882200000004</v>
      </c>
      <c r="H20" s="63">
        <f t="shared" si="2"/>
        <v>126919.55262</v>
      </c>
    </row>
    <row r="21" spans="2:8">
      <c r="B21" s="13" t="s">
        <v>133</v>
      </c>
      <c r="C21" s="177" t="s">
        <v>196</v>
      </c>
      <c r="D21" s="27">
        <v>10</v>
      </c>
      <c r="E21" s="99">
        <v>108879</v>
      </c>
      <c r="F21" s="101">
        <f t="shared" si="0"/>
        <v>122336.44439999999</v>
      </c>
      <c r="G21" s="36">
        <f t="shared" si="1"/>
        <v>6116.82222</v>
      </c>
      <c r="H21" s="63">
        <f t="shared" si="2"/>
        <v>128453.26661999999</v>
      </c>
    </row>
    <row r="22" spans="2:8">
      <c r="B22" s="13" t="s">
        <v>133</v>
      </c>
      <c r="C22" s="4" t="s">
        <v>122</v>
      </c>
      <c r="D22" s="27">
        <v>1.9</v>
      </c>
      <c r="E22" s="99">
        <v>110679</v>
      </c>
      <c r="F22" s="101">
        <f t="shared" si="0"/>
        <v>124358.9244</v>
      </c>
      <c r="G22" s="36">
        <f t="shared" si="1"/>
        <v>6217.9462200000007</v>
      </c>
      <c r="H22" s="63">
        <f t="shared" si="2"/>
        <v>130576.87062</v>
      </c>
    </row>
    <row r="23" spans="2:8">
      <c r="B23" s="13" t="s">
        <v>133</v>
      </c>
      <c r="C23" s="4" t="s">
        <v>104</v>
      </c>
      <c r="D23" s="27">
        <v>3</v>
      </c>
      <c r="E23" s="99">
        <v>107079</v>
      </c>
      <c r="F23" s="101">
        <f t="shared" si="0"/>
        <v>120313.9644</v>
      </c>
      <c r="G23" s="36">
        <f t="shared" si="1"/>
        <v>6015.6982200000002</v>
      </c>
      <c r="H23" s="63">
        <f t="shared" si="2"/>
        <v>126329.66262</v>
      </c>
    </row>
    <row r="24" spans="2:8">
      <c r="B24" s="13" t="s">
        <v>133</v>
      </c>
      <c r="C24" s="4" t="s">
        <v>113</v>
      </c>
      <c r="D24" s="27">
        <v>8</v>
      </c>
      <c r="E24" s="99">
        <v>111629</v>
      </c>
      <c r="F24" s="101">
        <f t="shared" si="0"/>
        <v>125426.3444</v>
      </c>
      <c r="G24" s="36">
        <f t="shared" si="1"/>
        <v>6271.3172200000008</v>
      </c>
      <c r="H24" s="63">
        <f t="shared" si="2"/>
        <v>131697.66162</v>
      </c>
    </row>
    <row r="25" spans="2:8">
      <c r="B25" s="13" t="s">
        <v>133</v>
      </c>
      <c r="C25" s="4" t="s">
        <v>131</v>
      </c>
      <c r="D25" s="27"/>
      <c r="E25" s="99">
        <v>107329</v>
      </c>
      <c r="F25" s="101">
        <f t="shared" si="0"/>
        <v>120594.86439999999</v>
      </c>
      <c r="G25" s="36">
        <f t="shared" si="1"/>
        <v>6029.7432200000003</v>
      </c>
      <c r="H25" s="63">
        <f t="shared" si="2"/>
        <v>126624.60762</v>
      </c>
    </row>
    <row r="26" spans="2:8">
      <c r="B26" s="77" t="s">
        <v>125</v>
      </c>
      <c r="C26" s="4" t="s">
        <v>127</v>
      </c>
      <c r="D26" s="27" t="s">
        <v>128</v>
      </c>
      <c r="E26" s="99">
        <v>106679</v>
      </c>
      <c r="F26" s="101">
        <f t="shared" si="0"/>
        <v>119864.52439999999</v>
      </c>
      <c r="G26" s="36">
        <f t="shared" si="1"/>
        <v>5993.2262200000005</v>
      </c>
      <c r="H26" s="63">
        <f t="shared" si="2"/>
        <v>125857.75061999999</v>
      </c>
    </row>
    <row r="27" spans="2:8">
      <c r="B27" s="13" t="s">
        <v>2</v>
      </c>
      <c r="C27" s="4" t="s">
        <v>94</v>
      </c>
      <c r="D27" s="27" t="s">
        <v>30</v>
      </c>
      <c r="E27" s="99">
        <v>98979</v>
      </c>
      <c r="F27" s="101">
        <f t="shared" si="0"/>
        <v>111212.80439999999</v>
      </c>
      <c r="G27" s="36">
        <f t="shared" si="1"/>
        <v>5560.6402200000002</v>
      </c>
      <c r="H27" s="63">
        <f t="shared" si="2"/>
        <v>116773.44461999999</v>
      </c>
    </row>
    <row r="28" spans="2:8" ht="13.5" thickBot="1">
      <c r="B28" s="20" t="s">
        <v>2</v>
      </c>
      <c r="C28" s="21" t="s">
        <v>95</v>
      </c>
      <c r="D28" s="28" t="s">
        <v>30</v>
      </c>
      <c r="E28" s="102">
        <v>98979</v>
      </c>
      <c r="F28" s="102">
        <f t="shared" si="0"/>
        <v>111212.80439999999</v>
      </c>
      <c r="G28" s="22">
        <f t="shared" si="1"/>
        <v>5560.6402200000002</v>
      </c>
      <c r="H28" s="149">
        <f t="shared" si="2"/>
        <v>116773.44461999999</v>
      </c>
    </row>
    <row r="29" spans="2:8" ht="13.5" thickBot="1">
      <c r="C29" s="3"/>
      <c r="E29" s="7"/>
      <c r="F29" s="7"/>
      <c r="G29" s="7"/>
      <c r="H29" s="7"/>
    </row>
    <row r="30" spans="2:8" ht="16.5" thickBot="1">
      <c r="B30" s="231" t="s">
        <v>24</v>
      </c>
      <c r="C30" s="233"/>
      <c r="D30" s="233"/>
      <c r="E30" s="233"/>
      <c r="F30" s="233"/>
      <c r="G30" s="233"/>
      <c r="H30" s="244"/>
    </row>
    <row r="31" spans="2:8" ht="13.5" thickBot="1">
      <c r="B31" s="234" t="s">
        <v>15</v>
      </c>
      <c r="C31" s="249"/>
      <c r="D31" s="58" t="s">
        <v>8</v>
      </c>
      <c r="E31" s="61" t="s">
        <v>0</v>
      </c>
      <c r="F31" s="61" t="s">
        <v>176</v>
      </c>
      <c r="G31" s="61" t="s">
        <v>175</v>
      </c>
      <c r="H31" s="62" t="s">
        <v>1</v>
      </c>
    </row>
    <row r="32" spans="2:8">
      <c r="B32" s="44" t="s">
        <v>7</v>
      </c>
      <c r="C32" s="45" t="s">
        <v>25</v>
      </c>
      <c r="D32" s="46">
        <v>0.9</v>
      </c>
      <c r="E32" s="111">
        <v>105709</v>
      </c>
      <c r="F32" s="101">
        <f t="shared" ref="F32:F55" si="3">E32+E32*12.36%</f>
        <v>118774.6324</v>
      </c>
      <c r="G32" s="36">
        <f t="shared" ref="G32:G55" si="4">F32*5%</f>
        <v>5938.7316200000005</v>
      </c>
      <c r="H32" s="63">
        <f t="shared" ref="H32:H55" si="5">F32+G32</f>
        <v>124713.36402000001</v>
      </c>
    </row>
    <row r="33" spans="2:8">
      <c r="B33" s="74" t="s">
        <v>136</v>
      </c>
      <c r="C33" s="34" t="s">
        <v>135</v>
      </c>
      <c r="D33" s="35">
        <v>1</v>
      </c>
      <c r="E33" s="101">
        <v>107409</v>
      </c>
      <c r="F33" s="101">
        <f t="shared" si="3"/>
        <v>120684.7524</v>
      </c>
      <c r="G33" s="36">
        <f t="shared" si="4"/>
        <v>6034.2376199999999</v>
      </c>
      <c r="H33" s="63">
        <f t="shared" si="5"/>
        <v>126718.99002</v>
      </c>
    </row>
    <row r="34" spans="2:8">
      <c r="B34" s="9" t="s">
        <v>139</v>
      </c>
      <c r="C34" s="34" t="s">
        <v>137</v>
      </c>
      <c r="D34" s="35">
        <v>1.2</v>
      </c>
      <c r="E34" s="101">
        <v>106159</v>
      </c>
      <c r="F34" s="101">
        <f t="shared" si="3"/>
        <v>119280.2524</v>
      </c>
      <c r="G34" s="36">
        <f t="shared" si="4"/>
        <v>5964.0126200000004</v>
      </c>
      <c r="H34" s="63">
        <f t="shared" si="5"/>
        <v>125244.26501999999</v>
      </c>
    </row>
    <row r="35" spans="2:8">
      <c r="B35" s="9" t="s">
        <v>6</v>
      </c>
      <c r="C35" s="9" t="s">
        <v>12</v>
      </c>
      <c r="D35" s="27">
        <v>8</v>
      </c>
      <c r="E35" s="101">
        <v>106659</v>
      </c>
      <c r="F35" s="101">
        <f t="shared" si="3"/>
        <v>119842.0524</v>
      </c>
      <c r="G35" s="36">
        <f t="shared" si="4"/>
        <v>5992.1026200000006</v>
      </c>
      <c r="H35" s="63">
        <f t="shared" si="5"/>
        <v>125834.15502000001</v>
      </c>
    </row>
    <row r="36" spans="2:8">
      <c r="B36" s="78" t="s">
        <v>6</v>
      </c>
      <c r="C36" s="9" t="s">
        <v>140</v>
      </c>
      <c r="D36" s="27">
        <v>8</v>
      </c>
      <c r="E36" s="101">
        <v>108159</v>
      </c>
      <c r="F36" s="101">
        <f t="shared" si="3"/>
        <v>121527.45239999999</v>
      </c>
      <c r="G36" s="36">
        <f t="shared" si="4"/>
        <v>6076.3726200000001</v>
      </c>
      <c r="H36" s="63">
        <f t="shared" si="5"/>
        <v>127603.82501999999</v>
      </c>
    </row>
    <row r="37" spans="2:8">
      <c r="B37" s="14" t="s">
        <v>26</v>
      </c>
      <c r="C37" s="9" t="s">
        <v>27</v>
      </c>
      <c r="D37" s="27">
        <v>8</v>
      </c>
      <c r="E37" s="101">
        <v>103949</v>
      </c>
      <c r="F37" s="101">
        <f t="shared" si="3"/>
        <v>116797.09639999999</v>
      </c>
      <c r="G37" s="36">
        <f t="shared" si="4"/>
        <v>5839.8548200000005</v>
      </c>
      <c r="H37" s="63">
        <f t="shared" si="5"/>
        <v>122636.95121999999</v>
      </c>
    </row>
    <row r="38" spans="2:8">
      <c r="B38" s="14" t="s">
        <v>26</v>
      </c>
      <c r="C38" s="9" t="s">
        <v>112</v>
      </c>
      <c r="D38" s="27">
        <v>18</v>
      </c>
      <c r="E38" s="101">
        <v>105159</v>
      </c>
      <c r="F38" s="101">
        <f t="shared" si="3"/>
        <v>118156.65239999999</v>
      </c>
      <c r="G38" s="36">
        <f t="shared" si="4"/>
        <v>5907.8326200000001</v>
      </c>
      <c r="H38" s="63">
        <f t="shared" si="5"/>
        <v>124064.48501999999</v>
      </c>
    </row>
    <row r="39" spans="2:8">
      <c r="B39" s="14" t="s">
        <v>10</v>
      </c>
      <c r="C39" s="9" t="s">
        <v>9</v>
      </c>
      <c r="D39" s="27">
        <v>1.2</v>
      </c>
      <c r="E39" s="101">
        <v>108439</v>
      </c>
      <c r="F39" s="101">
        <f t="shared" si="3"/>
        <v>121842.0604</v>
      </c>
      <c r="G39" s="36">
        <f t="shared" si="4"/>
        <v>6092.1030200000005</v>
      </c>
      <c r="H39" s="63">
        <f t="shared" si="5"/>
        <v>127934.16342</v>
      </c>
    </row>
    <row r="40" spans="2:8">
      <c r="B40" s="14" t="s">
        <v>78</v>
      </c>
      <c r="C40" s="9" t="s">
        <v>76</v>
      </c>
      <c r="D40" s="27">
        <v>0.35</v>
      </c>
      <c r="E40" s="101">
        <v>113699</v>
      </c>
      <c r="F40" s="101">
        <f t="shared" si="3"/>
        <v>127752.1964</v>
      </c>
      <c r="G40" s="36">
        <f t="shared" si="4"/>
        <v>6387.6098200000006</v>
      </c>
      <c r="H40" s="63">
        <f t="shared" si="5"/>
        <v>134139.80622</v>
      </c>
    </row>
    <row r="41" spans="2:8">
      <c r="B41" s="14" t="s">
        <v>79</v>
      </c>
      <c r="C41" s="4" t="s">
        <v>77</v>
      </c>
      <c r="D41" s="27">
        <v>0.12</v>
      </c>
      <c r="E41" s="101">
        <v>111498</v>
      </c>
      <c r="F41" s="101">
        <f t="shared" si="3"/>
        <v>125279.1528</v>
      </c>
      <c r="G41" s="36">
        <f t="shared" si="4"/>
        <v>6263.9576400000005</v>
      </c>
      <c r="H41" s="63">
        <f t="shared" si="5"/>
        <v>131543.11043999999</v>
      </c>
    </row>
    <row r="42" spans="2:8">
      <c r="B42" s="98" t="s">
        <v>11</v>
      </c>
      <c r="C42" s="109" t="s">
        <v>151</v>
      </c>
      <c r="D42" s="27">
        <v>0.28000000000000003</v>
      </c>
      <c r="E42" s="101">
        <v>109099</v>
      </c>
      <c r="F42" s="101">
        <f t="shared" si="3"/>
        <v>122583.6364</v>
      </c>
      <c r="G42" s="36">
        <f t="shared" si="4"/>
        <v>6129.1818200000007</v>
      </c>
      <c r="H42" s="63">
        <f t="shared" si="5"/>
        <v>128712.81822</v>
      </c>
    </row>
    <row r="43" spans="2:8">
      <c r="B43" s="98" t="s">
        <v>11</v>
      </c>
      <c r="C43" s="109" t="s">
        <v>149</v>
      </c>
      <c r="D43" s="27">
        <v>0.22</v>
      </c>
      <c r="E43" s="101">
        <v>109099</v>
      </c>
      <c r="F43" s="101">
        <f t="shared" si="3"/>
        <v>122583.6364</v>
      </c>
      <c r="G43" s="36">
        <f t="shared" si="4"/>
        <v>6129.1818200000007</v>
      </c>
      <c r="H43" s="63">
        <f t="shared" si="5"/>
        <v>128712.81822</v>
      </c>
    </row>
    <row r="44" spans="2:8">
      <c r="B44" s="14" t="s">
        <v>120</v>
      </c>
      <c r="C44" s="9" t="s">
        <v>121</v>
      </c>
      <c r="D44" s="27">
        <v>0.3</v>
      </c>
      <c r="E44" s="101">
        <v>107059</v>
      </c>
      <c r="F44" s="101">
        <f t="shared" si="3"/>
        <v>120291.4924</v>
      </c>
      <c r="G44" s="36">
        <f t="shared" si="4"/>
        <v>6014.5746200000003</v>
      </c>
      <c r="H44" s="63">
        <f t="shared" si="5"/>
        <v>126306.06702</v>
      </c>
    </row>
    <row r="45" spans="2:8">
      <c r="B45" s="14" t="s">
        <v>36</v>
      </c>
      <c r="C45" s="9" t="s">
        <v>37</v>
      </c>
      <c r="D45" s="27">
        <v>0.43</v>
      </c>
      <c r="E45" s="101">
        <v>115159</v>
      </c>
      <c r="F45" s="101">
        <f t="shared" si="3"/>
        <v>129392.65239999999</v>
      </c>
      <c r="G45" s="36">
        <f t="shared" si="4"/>
        <v>6469.6326200000003</v>
      </c>
      <c r="H45" s="63">
        <f t="shared" si="5"/>
        <v>135862.28501999998</v>
      </c>
    </row>
    <row r="46" spans="2:8">
      <c r="B46" s="14" t="s">
        <v>36</v>
      </c>
      <c r="C46" s="9" t="s">
        <v>118</v>
      </c>
      <c r="D46" s="27">
        <v>0.22</v>
      </c>
      <c r="E46" s="101">
        <v>116659</v>
      </c>
      <c r="F46" s="101">
        <f t="shared" si="3"/>
        <v>131078.05239999999</v>
      </c>
      <c r="G46" s="36">
        <f t="shared" si="4"/>
        <v>6553.9026199999998</v>
      </c>
      <c r="H46" s="63">
        <f t="shared" si="5"/>
        <v>137631.95501999999</v>
      </c>
    </row>
    <row r="47" spans="2:8">
      <c r="B47" s="14" t="s">
        <v>36</v>
      </c>
      <c r="C47" s="9" t="s">
        <v>38</v>
      </c>
      <c r="D47" s="27">
        <v>0.33</v>
      </c>
      <c r="E47" s="101">
        <v>116702</v>
      </c>
      <c r="F47" s="101">
        <f t="shared" si="3"/>
        <v>131126.36720000001</v>
      </c>
      <c r="G47" s="36">
        <f t="shared" si="4"/>
        <v>6556.3183600000011</v>
      </c>
      <c r="H47" s="63">
        <f t="shared" si="5"/>
        <v>137682.68556000001</v>
      </c>
    </row>
    <row r="48" spans="2:8">
      <c r="B48" s="74" t="s">
        <v>36</v>
      </c>
      <c r="C48" s="4" t="s">
        <v>114</v>
      </c>
      <c r="D48" s="27"/>
      <c r="E48" s="101">
        <v>110729</v>
      </c>
      <c r="F48" s="101">
        <f t="shared" si="3"/>
        <v>124415.1044</v>
      </c>
      <c r="G48" s="36">
        <f t="shared" si="4"/>
        <v>6220.75522</v>
      </c>
      <c r="H48" s="63">
        <f t="shared" si="5"/>
        <v>130635.85962</v>
      </c>
    </row>
    <row r="49" spans="2:8">
      <c r="B49" s="74" t="s">
        <v>36</v>
      </c>
      <c r="C49" s="4" t="s">
        <v>145</v>
      </c>
      <c r="D49" s="27"/>
      <c r="E49" s="101">
        <v>112349</v>
      </c>
      <c r="F49" s="101">
        <f t="shared" si="3"/>
        <v>126235.3364</v>
      </c>
      <c r="G49" s="36">
        <f t="shared" si="4"/>
        <v>6311.7668200000007</v>
      </c>
      <c r="H49" s="63">
        <f t="shared" si="5"/>
        <v>132547.10321999999</v>
      </c>
    </row>
    <row r="50" spans="2:8">
      <c r="B50" s="74" t="s">
        <v>36</v>
      </c>
      <c r="C50" s="4" t="s">
        <v>138</v>
      </c>
      <c r="D50" s="27"/>
      <c r="E50" s="101">
        <v>111919</v>
      </c>
      <c r="F50" s="101">
        <f t="shared" si="3"/>
        <v>125752.1884</v>
      </c>
      <c r="G50" s="36">
        <f t="shared" si="4"/>
        <v>6287.6094200000007</v>
      </c>
      <c r="H50" s="63">
        <f t="shared" si="5"/>
        <v>132039.79782000001</v>
      </c>
    </row>
    <row r="51" spans="2:8">
      <c r="B51" s="14" t="s">
        <v>2</v>
      </c>
      <c r="C51" s="9" t="s">
        <v>3</v>
      </c>
      <c r="D51" s="27" t="s">
        <v>30</v>
      </c>
      <c r="E51" s="101">
        <v>101209</v>
      </c>
      <c r="F51" s="101">
        <f t="shared" si="3"/>
        <v>113718.43239999999</v>
      </c>
      <c r="G51" s="36">
        <f t="shared" si="4"/>
        <v>5685.9216200000001</v>
      </c>
      <c r="H51" s="63">
        <f t="shared" si="5"/>
        <v>119404.35401999998</v>
      </c>
    </row>
    <row r="52" spans="2:8">
      <c r="B52" s="14" t="s">
        <v>2</v>
      </c>
      <c r="C52" s="9" t="s">
        <v>4</v>
      </c>
      <c r="D52" s="27" t="s">
        <v>30</v>
      </c>
      <c r="E52" s="101">
        <v>102059</v>
      </c>
      <c r="F52" s="101">
        <f t="shared" si="3"/>
        <v>114673.4924</v>
      </c>
      <c r="G52" s="36">
        <f t="shared" si="4"/>
        <v>5733.6746200000007</v>
      </c>
      <c r="H52" s="63">
        <f t="shared" si="5"/>
        <v>120407.16702000001</v>
      </c>
    </row>
    <row r="53" spans="2:8">
      <c r="B53" s="13" t="s">
        <v>2</v>
      </c>
      <c r="C53" s="4" t="s">
        <v>14</v>
      </c>
      <c r="D53" s="27" t="s">
        <v>30</v>
      </c>
      <c r="E53" s="101">
        <v>106009</v>
      </c>
      <c r="F53" s="101">
        <f t="shared" si="3"/>
        <v>119111.7124</v>
      </c>
      <c r="G53" s="36">
        <f t="shared" si="4"/>
        <v>5955.5856200000007</v>
      </c>
      <c r="H53" s="63">
        <f t="shared" si="5"/>
        <v>125067.29802</v>
      </c>
    </row>
    <row r="54" spans="2:8">
      <c r="B54" s="14" t="s">
        <v>2</v>
      </c>
      <c r="C54" s="9" t="s">
        <v>5</v>
      </c>
      <c r="D54" s="27" t="s">
        <v>30</v>
      </c>
      <c r="E54" s="101">
        <v>100849</v>
      </c>
      <c r="F54" s="101">
        <f t="shared" si="3"/>
        <v>113313.93640000001</v>
      </c>
      <c r="G54" s="36">
        <f t="shared" si="4"/>
        <v>5665.696820000001</v>
      </c>
      <c r="H54" s="63">
        <f t="shared" si="5"/>
        <v>118979.63322</v>
      </c>
    </row>
    <row r="55" spans="2:8" ht="13.5" thickBot="1">
      <c r="B55" s="50" t="s">
        <v>2</v>
      </c>
      <c r="C55" s="51" t="s">
        <v>31</v>
      </c>
      <c r="D55" s="28" t="s">
        <v>30</v>
      </c>
      <c r="E55" s="112">
        <v>105999</v>
      </c>
      <c r="F55" s="102">
        <f t="shared" si="3"/>
        <v>119100.4764</v>
      </c>
      <c r="G55" s="22">
        <f t="shared" si="4"/>
        <v>5955.0238200000003</v>
      </c>
      <c r="H55" s="149">
        <f t="shared" si="5"/>
        <v>125055.50022</v>
      </c>
    </row>
    <row r="56" spans="2:8" ht="13.5" thickBot="1">
      <c r="C56" s="3"/>
      <c r="E56" s="7"/>
      <c r="F56" s="7"/>
      <c r="G56" s="7"/>
      <c r="H56" s="7"/>
    </row>
    <row r="57" spans="2:8" ht="16.5" thickBot="1">
      <c r="B57" s="214" t="s">
        <v>28</v>
      </c>
      <c r="C57" s="236"/>
      <c r="D57" s="236"/>
      <c r="E57" s="236"/>
      <c r="F57" s="236"/>
      <c r="G57" s="236"/>
      <c r="H57" s="245"/>
    </row>
    <row r="58" spans="2:8" ht="13.5" thickBot="1">
      <c r="B58" s="227" t="s">
        <v>15</v>
      </c>
      <c r="C58" s="228"/>
      <c r="D58" s="40" t="s">
        <v>8</v>
      </c>
      <c r="E58" s="61" t="s">
        <v>0</v>
      </c>
      <c r="F58" s="61" t="s">
        <v>176</v>
      </c>
      <c r="G58" s="61" t="s">
        <v>175</v>
      </c>
      <c r="H58" s="62" t="s">
        <v>1</v>
      </c>
    </row>
    <row r="59" spans="2:8">
      <c r="B59" s="54" t="s">
        <v>33</v>
      </c>
      <c r="C59" s="55" t="s">
        <v>91</v>
      </c>
      <c r="D59" s="35">
        <v>0.92</v>
      </c>
      <c r="E59" s="118">
        <v>109059</v>
      </c>
      <c r="F59" s="101">
        <f t="shared" ref="F59:F68" si="6">E59+E59*12.36%</f>
        <v>122538.6924</v>
      </c>
      <c r="G59" s="36">
        <f t="shared" ref="G59:G68" si="7">F59*5%</f>
        <v>6126.93462</v>
      </c>
      <c r="H59" s="63">
        <f t="shared" ref="H59:H68" si="8">F59+G59</f>
        <v>128665.62702</v>
      </c>
    </row>
    <row r="60" spans="2:8">
      <c r="B60" s="54" t="s">
        <v>33</v>
      </c>
      <c r="C60" s="55" t="s">
        <v>90</v>
      </c>
      <c r="D60" s="35">
        <v>2</v>
      </c>
      <c r="E60" s="103">
        <v>109059</v>
      </c>
      <c r="F60" s="101">
        <f t="shared" si="6"/>
        <v>122538.6924</v>
      </c>
      <c r="G60" s="36">
        <f t="shared" si="7"/>
        <v>6126.93462</v>
      </c>
      <c r="H60" s="63">
        <f t="shared" si="8"/>
        <v>128665.62702</v>
      </c>
    </row>
    <row r="61" spans="2:8">
      <c r="B61" s="54" t="s">
        <v>33</v>
      </c>
      <c r="C61" s="55" t="s">
        <v>158</v>
      </c>
      <c r="D61" s="35">
        <v>2</v>
      </c>
      <c r="E61" s="103">
        <v>109559</v>
      </c>
      <c r="F61" s="101">
        <f t="shared" si="6"/>
        <v>123100.4924</v>
      </c>
      <c r="G61" s="36">
        <f t="shared" si="7"/>
        <v>6155.0246200000001</v>
      </c>
      <c r="H61" s="63">
        <f t="shared" si="8"/>
        <v>129255.51702</v>
      </c>
    </row>
    <row r="62" spans="2:8">
      <c r="B62" s="24" t="s">
        <v>82</v>
      </c>
      <c r="C62" s="18" t="s">
        <v>13</v>
      </c>
      <c r="D62" s="27">
        <v>4.2</v>
      </c>
      <c r="E62" s="104">
        <v>109159</v>
      </c>
      <c r="F62" s="101">
        <f t="shared" si="6"/>
        <v>122651.0524</v>
      </c>
      <c r="G62" s="36">
        <f t="shared" si="7"/>
        <v>6132.5526200000004</v>
      </c>
      <c r="H62" s="63">
        <f t="shared" si="8"/>
        <v>128783.60502</v>
      </c>
    </row>
    <row r="63" spans="2:8">
      <c r="B63" s="24" t="s">
        <v>40</v>
      </c>
      <c r="C63" s="18" t="s">
        <v>39</v>
      </c>
      <c r="D63" s="27">
        <v>6.5</v>
      </c>
      <c r="E63" s="104">
        <v>112559</v>
      </c>
      <c r="F63" s="101">
        <f t="shared" si="6"/>
        <v>126471.29240000001</v>
      </c>
      <c r="G63" s="36">
        <f t="shared" si="7"/>
        <v>6323.564620000001</v>
      </c>
      <c r="H63" s="63">
        <f t="shared" si="8"/>
        <v>132794.85702</v>
      </c>
    </row>
    <row r="64" spans="2:8">
      <c r="B64" s="24" t="s">
        <v>88</v>
      </c>
      <c r="C64" s="18" t="s">
        <v>87</v>
      </c>
      <c r="D64" s="27">
        <v>30</v>
      </c>
      <c r="E64" s="104">
        <v>116509</v>
      </c>
      <c r="F64" s="101">
        <f t="shared" si="6"/>
        <v>130909.51239999999</v>
      </c>
      <c r="G64" s="36">
        <f t="shared" si="7"/>
        <v>6545.4756200000002</v>
      </c>
      <c r="H64" s="63">
        <f t="shared" si="8"/>
        <v>137454.98801999999</v>
      </c>
    </row>
    <row r="65" spans="2:9">
      <c r="B65" s="24" t="s">
        <v>81</v>
      </c>
      <c r="C65" s="18" t="s">
        <v>80</v>
      </c>
      <c r="D65" s="27">
        <v>50</v>
      </c>
      <c r="E65" s="104">
        <v>116809</v>
      </c>
      <c r="F65" s="101">
        <f t="shared" si="6"/>
        <v>131246.59239999999</v>
      </c>
      <c r="G65" s="36">
        <f t="shared" si="7"/>
        <v>6562.3296200000004</v>
      </c>
      <c r="H65" s="63">
        <f t="shared" si="8"/>
        <v>137808.92202</v>
      </c>
    </row>
    <row r="66" spans="2:9">
      <c r="B66" s="24" t="s">
        <v>2</v>
      </c>
      <c r="C66" s="18" t="s">
        <v>32</v>
      </c>
      <c r="D66" s="27" t="s">
        <v>30</v>
      </c>
      <c r="E66" s="104">
        <v>106059</v>
      </c>
      <c r="F66" s="101">
        <f t="shared" si="6"/>
        <v>119167.8924</v>
      </c>
      <c r="G66" s="36">
        <f t="shared" si="7"/>
        <v>5958.39462</v>
      </c>
      <c r="H66" s="63">
        <f t="shared" si="8"/>
        <v>125126.28702</v>
      </c>
    </row>
    <row r="67" spans="2:9">
      <c r="B67" s="24" t="s">
        <v>2</v>
      </c>
      <c r="C67" s="18" t="s">
        <v>34</v>
      </c>
      <c r="D67" s="27" t="s">
        <v>30</v>
      </c>
      <c r="E67" s="104">
        <v>108259</v>
      </c>
      <c r="F67" s="101">
        <f t="shared" si="6"/>
        <v>121639.8124</v>
      </c>
      <c r="G67" s="36">
        <f t="shared" si="7"/>
        <v>6081.9906200000005</v>
      </c>
      <c r="H67" s="63">
        <f t="shared" si="8"/>
        <v>127721.80301999999</v>
      </c>
    </row>
    <row r="68" spans="2:9" ht="13.5" thickBot="1">
      <c r="B68" s="53" t="s">
        <v>2</v>
      </c>
      <c r="C68" s="25" t="s">
        <v>35</v>
      </c>
      <c r="D68" s="28" t="s">
        <v>30</v>
      </c>
      <c r="E68" s="105">
        <v>106709</v>
      </c>
      <c r="F68" s="102">
        <f t="shared" si="6"/>
        <v>119898.23239999999</v>
      </c>
      <c r="G68" s="22">
        <f t="shared" si="7"/>
        <v>5994.9116199999999</v>
      </c>
      <c r="H68" s="149">
        <f t="shared" si="8"/>
        <v>125893.14401999999</v>
      </c>
    </row>
    <row r="69" spans="2:9" ht="13.5" thickBot="1">
      <c r="B69" s="30"/>
      <c r="C69" s="2"/>
      <c r="D69" s="2"/>
      <c r="E69" s="2"/>
      <c r="F69" s="2"/>
      <c r="G69" s="2"/>
      <c r="H69" s="31"/>
    </row>
    <row r="70" spans="2:9" ht="13.5">
      <c r="B70" s="57" t="s">
        <v>83</v>
      </c>
    </row>
    <row r="72" spans="2:9" s="140" customFormat="1">
      <c r="C72" s="132"/>
      <c r="D72" s="132"/>
      <c r="E72" s="132"/>
      <c r="F72" s="132"/>
      <c r="G72" s="132"/>
      <c r="H72" s="132"/>
      <c r="I72" s="132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252"/>
      <c r="C74" s="252"/>
      <c r="D74" s="134"/>
      <c r="E74" s="139"/>
      <c r="F74" s="139"/>
      <c r="G74" s="139"/>
      <c r="H74" s="139"/>
      <c r="I74" s="81"/>
    </row>
    <row r="75" spans="2:9">
      <c r="B75" s="87"/>
      <c r="C75" s="137"/>
      <c r="D75" s="69"/>
      <c r="E75" s="130"/>
      <c r="F75" s="130"/>
      <c r="G75" s="12"/>
      <c r="H75" s="12"/>
      <c r="I75" s="81"/>
    </row>
    <row r="76" spans="2:9">
      <c r="B76" s="87"/>
      <c r="C76" s="137"/>
      <c r="D76" s="69"/>
      <c r="E76" s="130"/>
      <c r="F76" s="130"/>
      <c r="G76" s="12"/>
      <c r="H76" s="12"/>
      <c r="I76" s="81"/>
    </row>
    <row r="77" spans="2:9">
      <c r="B77" s="81"/>
      <c r="C77" s="81"/>
      <c r="D77" s="81"/>
      <c r="E77" s="81"/>
      <c r="F77" s="81"/>
      <c r="G77" s="81"/>
      <c r="H77" s="81"/>
      <c r="I77" s="81"/>
    </row>
  </sheetData>
  <mergeCells count="12">
    <mergeCell ref="B58:C58"/>
    <mergeCell ref="B30:H30"/>
    <mergeCell ref="B31:C31"/>
    <mergeCell ref="B57:H57"/>
    <mergeCell ref="B74:C74"/>
    <mergeCell ref="B1:I1"/>
    <mergeCell ref="B3:H3"/>
    <mergeCell ref="B4:H4"/>
    <mergeCell ref="B5:H5"/>
    <mergeCell ref="B6:I6"/>
    <mergeCell ref="B9:H9"/>
    <mergeCell ref="B10:C1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topLeftCell="A4" workbookViewId="0">
      <selection activeCell="C15" sqref="C15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04" t="s">
        <v>110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80"/>
      <c r="M1" s="80"/>
      <c r="N1" s="1"/>
    </row>
    <row r="2" spans="1:14" ht="16.5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82"/>
    </row>
    <row r="3" spans="1:14" ht="15">
      <c r="A3" s="88"/>
      <c r="B3" s="201" t="s">
        <v>106</v>
      </c>
      <c r="C3" s="201"/>
      <c r="D3" s="201"/>
      <c r="E3" s="201"/>
      <c r="F3" s="201"/>
      <c r="G3" s="201"/>
      <c r="H3" s="201"/>
      <c r="I3" s="201"/>
      <c r="J3" s="201"/>
      <c r="K3" s="201"/>
      <c r="L3" s="81"/>
      <c r="M3" s="81"/>
      <c r="N3" s="82"/>
    </row>
    <row r="4" spans="1:14" ht="15">
      <c r="A4" s="88"/>
      <c r="B4" s="201" t="s">
        <v>107</v>
      </c>
      <c r="C4" s="201"/>
      <c r="D4" s="201"/>
      <c r="E4" s="201"/>
      <c r="F4" s="201"/>
      <c r="G4" s="201"/>
      <c r="H4" s="201"/>
      <c r="I4" s="201"/>
      <c r="J4" s="201"/>
      <c r="K4" s="201"/>
      <c r="L4" s="81"/>
      <c r="M4" s="81"/>
      <c r="N4" s="82"/>
    </row>
    <row r="5" spans="1:14" ht="15">
      <c r="A5" s="88"/>
      <c r="B5" s="201" t="s">
        <v>108</v>
      </c>
      <c r="C5" s="201"/>
      <c r="D5" s="201"/>
      <c r="E5" s="201"/>
      <c r="F5" s="201"/>
      <c r="G5" s="201"/>
      <c r="H5" s="201"/>
      <c r="I5" s="201"/>
      <c r="J5" s="201"/>
      <c r="K5" s="201"/>
      <c r="L5" s="81"/>
      <c r="M5" s="81"/>
      <c r="N5" s="82"/>
    </row>
    <row r="6" spans="1:14" ht="18.75" thickBot="1">
      <c r="A6" s="258" t="s">
        <v>109</v>
      </c>
      <c r="B6" s="238"/>
      <c r="C6" s="238"/>
      <c r="D6" s="203"/>
      <c r="E6" s="203"/>
      <c r="F6" s="203"/>
      <c r="G6" s="203"/>
      <c r="H6" s="203"/>
      <c r="I6" s="203"/>
      <c r="J6" s="203"/>
      <c r="K6" s="203"/>
      <c r="L6" s="2"/>
      <c r="M6" s="2"/>
      <c r="N6" s="31"/>
    </row>
    <row r="7" spans="1:14" ht="13.5" thickBot="1">
      <c r="A7" s="78"/>
      <c r="B7" s="78"/>
      <c r="C7" s="78"/>
    </row>
    <row r="8" spans="1:14" ht="15.75" thickBot="1">
      <c r="A8" s="127" t="s">
        <v>204</v>
      </c>
      <c r="B8" s="78"/>
      <c r="C8" s="78"/>
      <c r="D8" s="107"/>
      <c r="E8" s="107"/>
      <c r="F8" s="107"/>
      <c r="G8" s="120"/>
      <c r="H8" s="108"/>
    </row>
    <row r="9" spans="1:14" ht="15">
      <c r="A9" s="127"/>
      <c r="B9" s="78"/>
      <c r="C9" s="78"/>
    </row>
    <row r="10" spans="1:14">
      <c r="A10" s="78"/>
      <c r="B10" s="257" t="s">
        <v>96</v>
      </c>
      <c r="C10" s="257"/>
    </row>
    <row r="11" spans="1:14" ht="25.5">
      <c r="A11" s="78"/>
      <c r="B11" s="75" t="s">
        <v>100</v>
      </c>
      <c r="C11" s="76">
        <v>98892</v>
      </c>
    </row>
    <row r="12" spans="1:14" ht="25.5">
      <c r="A12" s="78"/>
      <c r="B12" s="75" t="s">
        <v>101</v>
      </c>
      <c r="C12" s="76">
        <v>92532</v>
      </c>
    </row>
    <row r="13" spans="1:14" ht="25.5">
      <c r="A13" s="78"/>
      <c r="B13" s="75" t="s">
        <v>102</v>
      </c>
      <c r="C13" s="76">
        <v>97892</v>
      </c>
    </row>
    <row r="14" spans="1:14">
      <c r="A14" s="78"/>
      <c r="B14" s="75" t="s">
        <v>103</v>
      </c>
      <c r="C14" s="76">
        <v>92792</v>
      </c>
    </row>
    <row r="15" spans="1:14">
      <c r="A15" s="78"/>
      <c r="B15" s="78"/>
      <c r="C15" s="78"/>
    </row>
    <row r="16" spans="1:14">
      <c r="A16" s="78"/>
      <c r="B16" s="78"/>
      <c r="C16" s="78"/>
    </row>
    <row r="17" spans="1:3" ht="38.25">
      <c r="A17" s="78"/>
      <c r="B17" s="73" t="s">
        <v>96</v>
      </c>
      <c r="C17" s="74"/>
    </row>
    <row r="18" spans="1:3" ht="25.5">
      <c r="A18" s="78"/>
      <c r="B18" s="75" t="s">
        <v>97</v>
      </c>
      <c r="C18" s="76">
        <v>100172</v>
      </c>
    </row>
    <row r="19" spans="1:3">
      <c r="A19" s="78"/>
      <c r="B19" s="75"/>
      <c r="C19" s="76"/>
    </row>
    <row r="20" spans="1:3" ht="25.5">
      <c r="A20" s="78"/>
      <c r="B20" s="75" t="s">
        <v>98</v>
      </c>
      <c r="C20" s="76">
        <v>97212</v>
      </c>
    </row>
    <row r="21" spans="1:3">
      <c r="A21" s="78"/>
      <c r="B21" s="75" t="s">
        <v>99</v>
      </c>
      <c r="C21" s="76">
        <v>96232</v>
      </c>
    </row>
    <row r="22" spans="1:3">
      <c r="A22" s="78"/>
      <c r="B22" s="128" t="s">
        <v>152</v>
      </c>
      <c r="C22" s="129">
        <v>84507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zoomScale="125" zoomScaleNormal="125" workbookViewId="0">
      <selection activeCell="A12" sqref="A12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59" t="s">
        <v>205</v>
      </c>
      <c r="B1" s="259"/>
      <c r="C1" s="259"/>
    </row>
    <row r="2" spans="1:3">
      <c r="A2" s="93" t="s">
        <v>41</v>
      </c>
      <c r="B2" s="94"/>
      <c r="C2" s="94"/>
    </row>
    <row r="3" spans="1:3">
      <c r="A3" s="94" t="s">
        <v>42</v>
      </c>
      <c r="B3" s="94"/>
      <c r="C3" s="94"/>
    </row>
    <row r="4" spans="1:3">
      <c r="A4" s="94" t="s">
        <v>43</v>
      </c>
      <c r="B4" s="94"/>
      <c r="C4" s="94"/>
    </row>
    <row r="5" spans="1:3">
      <c r="A5" s="94" t="s">
        <v>44</v>
      </c>
      <c r="B5" s="94"/>
      <c r="C5" s="94"/>
    </row>
    <row r="6" spans="1:3">
      <c r="A6" s="95" t="s">
        <v>45</v>
      </c>
      <c r="B6" s="94"/>
      <c r="C6" s="94"/>
    </row>
    <row r="7" spans="1:3">
      <c r="A7" s="94" t="s">
        <v>46</v>
      </c>
      <c r="B7" s="94"/>
      <c r="C7" s="94"/>
    </row>
    <row r="8" spans="1:3">
      <c r="A8" s="94" t="s">
        <v>197</v>
      </c>
      <c r="B8" s="94"/>
      <c r="C8" s="94"/>
    </row>
    <row r="9" spans="1:3">
      <c r="A9" s="93" t="s">
        <v>47</v>
      </c>
      <c r="B9" s="94"/>
      <c r="C9" s="94"/>
    </row>
    <row r="10" spans="1:3">
      <c r="A10" s="94" t="s">
        <v>194</v>
      </c>
      <c r="B10" s="94"/>
      <c r="C10" s="94"/>
    </row>
    <row r="11" spans="1:3">
      <c r="A11" s="94" t="s">
        <v>48</v>
      </c>
      <c r="B11" s="94"/>
      <c r="C11" s="94"/>
    </row>
    <row r="12" spans="1:3">
      <c r="A12" s="94" t="s">
        <v>49</v>
      </c>
      <c r="B12" s="94"/>
      <c r="C12" s="94"/>
    </row>
    <row r="13" spans="1:3">
      <c r="A13" s="94" t="s">
        <v>50</v>
      </c>
      <c r="B13" s="94"/>
      <c r="C13" s="94"/>
    </row>
    <row r="14" spans="1:3">
      <c r="A14" s="94" t="s">
        <v>51</v>
      </c>
      <c r="B14" s="94"/>
      <c r="C14" s="94"/>
    </row>
    <row r="15" spans="1:3">
      <c r="A15" s="94" t="s">
        <v>195</v>
      </c>
      <c r="B15" s="94"/>
      <c r="C15" s="94"/>
    </row>
    <row r="16" spans="1:3">
      <c r="A16" s="95" t="s">
        <v>52</v>
      </c>
      <c r="B16" s="94"/>
      <c r="C16" s="94"/>
    </row>
    <row r="17" spans="1:3">
      <c r="A17" s="94" t="s">
        <v>153</v>
      </c>
      <c r="B17" s="94"/>
      <c r="C17" s="94"/>
    </row>
    <row r="18" spans="1:3">
      <c r="A18" s="94"/>
      <c r="B18" s="94"/>
      <c r="C18" s="94"/>
    </row>
    <row r="19" spans="1:3">
      <c r="A19" s="93" t="s">
        <v>53</v>
      </c>
      <c r="B19" s="94"/>
      <c r="C19" s="94"/>
    </row>
    <row r="20" spans="1:3">
      <c r="A20" s="94" t="s">
        <v>54</v>
      </c>
      <c r="B20" s="94"/>
      <c r="C20" s="94"/>
    </row>
    <row r="21" spans="1:3">
      <c r="A21" s="95" t="s">
        <v>55</v>
      </c>
      <c r="B21" s="94"/>
      <c r="C21" s="94"/>
    </row>
    <row r="22" spans="1:3">
      <c r="A22" s="94" t="s">
        <v>56</v>
      </c>
      <c r="B22" s="94"/>
      <c r="C22" s="94"/>
    </row>
    <row r="23" spans="1:3">
      <c r="A23" s="94" t="s">
        <v>57</v>
      </c>
      <c r="B23" s="94"/>
      <c r="C23" s="94"/>
    </row>
    <row r="24" spans="1:3">
      <c r="A24" s="94" t="s">
        <v>58</v>
      </c>
      <c r="B24" s="94"/>
      <c r="C24" s="94"/>
    </row>
    <row r="25" spans="1:3">
      <c r="A25" s="94"/>
      <c r="B25" s="94"/>
      <c r="C25" s="94"/>
    </row>
    <row r="26" spans="1:3">
      <c r="A26" s="93" t="s">
        <v>59</v>
      </c>
      <c r="B26" s="94"/>
      <c r="C26" s="94"/>
    </row>
    <row r="27" spans="1:3">
      <c r="A27" s="94" t="s">
        <v>146</v>
      </c>
      <c r="B27" s="94"/>
      <c r="C27" s="94"/>
    </row>
    <row r="28" spans="1:3">
      <c r="A28" s="94" t="s">
        <v>117</v>
      </c>
      <c r="B28" s="94"/>
      <c r="C28" s="94"/>
    </row>
    <row r="29" spans="1:3">
      <c r="A29" s="94" t="s">
        <v>119</v>
      </c>
      <c r="B29" s="94"/>
      <c r="C29" s="94"/>
    </row>
    <row r="30" spans="1:3">
      <c r="A30" s="94" t="s">
        <v>148</v>
      </c>
      <c r="B30" s="94"/>
      <c r="C30" s="94"/>
    </row>
    <row r="31" spans="1:3">
      <c r="A31" s="94" t="s">
        <v>116</v>
      </c>
      <c r="B31" s="94"/>
      <c r="C31" s="94"/>
    </row>
    <row r="32" spans="1:3">
      <c r="A32" s="94" t="s">
        <v>142</v>
      </c>
      <c r="B32" s="94"/>
      <c r="C32" s="94"/>
    </row>
    <row r="33" spans="1:3">
      <c r="A33" s="94" t="s">
        <v>147</v>
      </c>
      <c r="B33" s="94"/>
      <c r="C33" s="94"/>
    </row>
    <row r="34" spans="1:3">
      <c r="A34" s="93" t="s">
        <v>60</v>
      </c>
      <c r="B34" s="94"/>
      <c r="C34" s="94"/>
    </row>
    <row r="35" spans="1:3">
      <c r="A35" s="94" t="s">
        <v>61</v>
      </c>
      <c r="B35" s="94"/>
      <c r="C35" s="94"/>
    </row>
    <row r="36" spans="1:3">
      <c r="A36" s="94" t="s">
        <v>62</v>
      </c>
      <c r="B36" s="94"/>
      <c r="C36" s="94"/>
    </row>
    <row r="37" spans="1:3">
      <c r="A37" s="95" t="s">
        <v>63</v>
      </c>
      <c r="B37" s="94"/>
      <c r="C37" s="94"/>
    </row>
    <row r="38" spans="1:3">
      <c r="A38" s="94"/>
      <c r="B38" s="94"/>
      <c r="C38" s="94"/>
    </row>
    <row r="39" spans="1:3">
      <c r="A39" s="94" t="s">
        <v>64</v>
      </c>
      <c r="B39" s="94"/>
      <c r="C39" s="94"/>
    </row>
    <row r="40" spans="1:3">
      <c r="A40" s="93" t="s">
        <v>65</v>
      </c>
      <c r="B40" s="94"/>
      <c r="C40" s="94"/>
    </row>
    <row r="41" spans="1:3">
      <c r="A41" s="94" t="s">
        <v>154</v>
      </c>
      <c r="B41" s="94"/>
      <c r="C41" s="94"/>
    </row>
    <row r="42" spans="1:3">
      <c r="A42" s="94"/>
      <c r="B42" s="94"/>
      <c r="C42" s="94"/>
    </row>
    <row r="43" spans="1:3">
      <c r="A43" s="94" t="s">
        <v>66</v>
      </c>
      <c r="B43" s="94"/>
      <c r="C43" s="94"/>
    </row>
    <row r="44" spans="1:3">
      <c r="A44" s="94"/>
      <c r="B44" s="94"/>
      <c r="C44" s="94"/>
    </row>
    <row r="45" spans="1:3">
      <c r="A45" s="94" t="s">
        <v>67</v>
      </c>
      <c r="B45" s="94"/>
      <c r="C45" s="94"/>
    </row>
    <row r="46" spans="1:3">
      <c r="A46" s="94" t="s">
        <v>68</v>
      </c>
      <c r="B46" s="94"/>
      <c r="C46" s="94"/>
    </row>
    <row r="47" spans="1:3">
      <c r="A47" s="96" t="s">
        <v>69</v>
      </c>
      <c r="B47" s="97"/>
      <c r="C47" s="94"/>
    </row>
    <row r="48" spans="1:3">
      <c r="A48" s="94" t="s">
        <v>70</v>
      </c>
      <c r="B48" s="94"/>
      <c r="C48" s="94"/>
    </row>
    <row r="49" spans="1:3">
      <c r="A49" s="94" t="s">
        <v>71</v>
      </c>
      <c r="B49" s="94"/>
      <c r="C49" s="94"/>
    </row>
    <row r="50" spans="1:3">
      <c r="A50" s="94" t="s">
        <v>72</v>
      </c>
      <c r="B50" s="94"/>
      <c r="C50" s="94"/>
    </row>
    <row r="51" spans="1:3">
      <c r="A51" s="94" t="s">
        <v>73</v>
      </c>
      <c r="B51" s="94"/>
      <c r="C51" s="94"/>
    </row>
    <row r="52" spans="1:3">
      <c r="A52" s="74" t="s">
        <v>155</v>
      </c>
      <c r="B52" s="78"/>
      <c r="C52" s="78"/>
    </row>
    <row r="53" spans="1:3">
      <c r="A53" s="96" t="s">
        <v>143</v>
      </c>
    </row>
    <row r="54" spans="1:3">
      <c r="A54" s="96" t="s">
        <v>156</v>
      </c>
    </row>
    <row r="55" spans="1:3">
      <c r="A55" s="125" t="s">
        <v>144</v>
      </c>
    </row>
    <row r="56" spans="1:3">
      <c r="A56" s="96" t="s">
        <v>157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abc</cp:lastModifiedBy>
  <cp:lastPrinted>2014-03-20T06:31:22Z</cp:lastPrinted>
  <dcterms:created xsi:type="dcterms:W3CDTF">2010-07-16T02:24:36Z</dcterms:created>
  <dcterms:modified xsi:type="dcterms:W3CDTF">2014-03-20T07:53:17Z</dcterms:modified>
</cp:coreProperties>
</file>